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theme/themeOverride8.xml" ContentType="application/vnd.openxmlformats-officedocument.themeOverride+xml"/>
  <Override PartName="/xl/charts/chart22.xml" ContentType="application/vnd.openxmlformats-officedocument.drawingml.chart+xml"/>
  <Override PartName="/xl/theme/themeOverride9.xml" ContentType="application/vnd.openxmlformats-officedocument.themeOverride+xml"/>
  <Override PartName="/xl/charts/chart23.xml" ContentType="application/vnd.openxmlformats-officedocument.drawingml.chart+xml"/>
  <Override PartName="/xl/theme/themeOverride10.xml" ContentType="application/vnd.openxmlformats-officedocument.themeOverride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drawings/drawing9.xml" ContentType="application/vnd.openxmlformats-officedocument.drawing+xml"/>
  <Override PartName="/xl/charts/chart30.xml" ContentType="application/vnd.openxmlformats-officedocument.drawingml.chart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ochos\Documents\ΕΛΣΤΑΤ\"/>
    </mc:Choice>
  </mc:AlternateContent>
  <bookViews>
    <workbookView xWindow="480" yWindow="75" windowWidth="18195" windowHeight="11625" tabRatio="804"/>
  </bookViews>
  <sheets>
    <sheet name="A1" sheetId="4" r:id="rId1"/>
    <sheet name="A1.1" sheetId="6" r:id="rId2"/>
    <sheet name="A2" sheetId="8" r:id="rId3"/>
    <sheet name="A2.1" sheetId="10" r:id="rId4"/>
    <sheet name="A3" sheetId="11" r:id="rId5"/>
    <sheet name="A3.1-4" sheetId="12" r:id="rId6"/>
    <sheet name="A4" sheetId="13" r:id="rId7"/>
    <sheet name="A5.1-3" sheetId="14" r:id="rId8"/>
    <sheet name="A6.1-2" sheetId="15" r:id="rId9"/>
    <sheet name="A7" sheetId="16" r:id="rId10"/>
    <sheet name="A8" sheetId="18" r:id="rId11"/>
    <sheet name="A9" sheetId="21" r:id="rId12"/>
    <sheet name="A10" sheetId="23" r:id="rId13"/>
    <sheet name="A11" sheetId="20" r:id="rId14"/>
  </sheets>
  <calcPr calcId="162913"/>
</workbook>
</file>

<file path=xl/calcChain.xml><?xml version="1.0" encoding="utf-8"?>
<calcChain xmlns="http://schemas.openxmlformats.org/spreadsheetml/2006/main">
  <c r="D54" i="14" l="1"/>
  <c r="D55" i="14"/>
  <c r="D56" i="14"/>
  <c r="D57" i="14"/>
  <c r="D58" i="14"/>
  <c r="D59" i="14"/>
  <c r="D60" i="14"/>
  <c r="D53" i="14"/>
  <c r="M23" i="8" l="1"/>
  <c r="O69" i="18" l="1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68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36" i="18"/>
  <c r="S25" i="15" l="1"/>
  <c r="S24" i="15"/>
  <c r="S23" i="15"/>
  <c r="S22" i="15"/>
  <c r="S18" i="15"/>
  <c r="S19" i="15"/>
  <c r="S20" i="15"/>
  <c r="S17" i="15"/>
  <c r="K6" i="21"/>
  <c r="J6" i="21" s="1"/>
  <c r="K7" i="21"/>
  <c r="J7" i="21" s="1"/>
  <c r="K8" i="21"/>
  <c r="J8" i="21" s="1"/>
  <c r="K9" i="21"/>
  <c r="J9" i="21" s="1"/>
  <c r="K10" i="21"/>
  <c r="J10" i="21" s="1"/>
  <c r="K11" i="21"/>
  <c r="J11" i="21" s="1"/>
  <c r="K12" i="21"/>
  <c r="J12" i="21" s="1"/>
  <c r="K13" i="21"/>
  <c r="J13" i="21" s="1"/>
  <c r="K14" i="21"/>
  <c r="J14" i="21" s="1"/>
  <c r="K15" i="21"/>
  <c r="J15" i="21" s="1"/>
  <c r="K16" i="21"/>
  <c r="J16" i="21" s="1"/>
  <c r="K17" i="21"/>
  <c r="J17" i="21" s="1"/>
  <c r="K18" i="21"/>
  <c r="J18" i="21" s="1"/>
  <c r="K19" i="21"/>
  <c r="J19" i="21" s="1"/>
  <c r="K20" i="21"/>
  <c r="J20" i="21" s="1"/>
  <c r="K21" i="21"/>
  <c r="J21" i="21" s="1"/>
  <c r="K22" i="21"/>
  <c r="J22" i="21" s="1"/>
  <c r="K23" i="21"/>
  <c r="K24" i="21"/>
  <c r="K25" i="21"/>
  <c r="J25" i="21" s="1"/>
  <c r="K26" i="21"/>
  <c r="J26" i="21" s="1"/>
  <c r="K27" i="21"/>
  <c r="J27" i="21" s="1"/>
  <c r="K28" i="21"/>
  <c r="J28" i="21" s="1"/>
  <c r="K29" i="21"/>
  <c r="J29" i="21" s="1"/>
  <c r="K30" i="21"/>
  <c r="J30" i="21" s="1"/>
  <c r="K5" i="21"/>
  <c r="J5" i="21" s="1"/>
  <c r="J23" i="21"/>
  <c r="J24" i="2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E32" i="16"/>
  <c r="G32" i="16" s="1"/>
  <c r="E33" i="16"/>
  <c r="G33" i="16" s="1"/>
  <c r="E34" i="16"/>
  <c r="G34" i="16" s="1"/>
  <c r="E35" i="16"/>
  <c r="G35" i="16" s="1"/>
  <c r="E36" i="16"/>
  <c r="G36" i="16" s="1"/>
  <c r="E37" i="16"/>
  <c r="G37" i="16" s="1"/>
  <c r="E25" i="16"/>
  <c r="G25" i="16" s="1"/>
  <c r="E7" i="20"/>
  <c r="I7" i="20" s="1"/>
  <c r="E8" i="20"/>
  <c r="I8" i="20" s="1"/>
  <c r="E9" i="20"/>
  <c r="I9" i="20" s="1"/>
  <c r="E10" i="20"/>
  <c r="I10" i="20" s="1"/>
  <c r="E11" i="20"/>
  <c r="I11" i="20" s="1"/>
  <c r="E12" i="20"/>
  <c r="I12" i="20" s="1"/>
  <c r="E13" i="20"/>
  <c r="I13" i="20" s="1"/>
  <c r="E14" i="20"/>
  <c r="I14" i="20" s="1"/>
  <c r="E6" i="20"/>
  <c r="H6" i="20" s="1"/>
  <c r="H14" i="20" l="1"/>
  <c r="H12" i="20"/>
  <c r="H10" i="20"/>
  <c r="H8" i="20"/>
  <c r="H13" i="20"/>
  <c r="H11" i="20"/>
  <c r="H9" i="20"/>
  <c r="H7" i="20"/>
  <c r="I6" i="20"/>
  <c r="E29" i="14" l="1"/>
  <c r="E28" i="14"/>
  <c r="E27" i="14"/>
  <c r="E26" i="14"/>
  <c r="E25" i="14"/>
  <c r="E24" i="14"/>
  <c r="E23" i="14"/>
  <c r="E22" i="14"/>
  <c r="E21" i="14"/>
  <c r="B29" i="14"/>
  <c r="B28" i="14"/>
  <c r="B27" i="14"/>
  <c r="B26" i="14"/>
  <c r="B25" i="14"/>
  <c r="B24" i="14"/>
  <c r="B23" i="14"/>
  <c r="B22" i="14"/>
  <c r="B21" i="14"/>
  <c r="G8" i="15"/>
  <c r="G7" i="15"/>
  <c r="G6" i="15"/>
  <c r="G5" i="15"/>
  <c r="D8" i="15"/>
  <c r="D7" i="15"/>
  <c r="D6" i="15"/>
  <c r="D5" i="15"/>
  <c r="B7" i="14" l="1"/>
  <c r="B12" i="14"/>
  <c r="B11" i="14"/>
  <c r="B10" i="14"/>
  <c r="B9" i="14"/>
  <c r="B8" i="14"/>
  <c r="B6" i="14"/>
  <c r="B5" i="14"/>
  <c r="B4" i="14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J30" i="23" l="1"/>
  <c r="I30" i="23"/>
  <c r="H30" i="23"/>
  <c r="G30" i="23"/>
  <c r="F30" i="23"/>
  <c r="E30" i="23"/>
  <c r="D30" i="23"/>
  <c r="C30" i="23"/>
  <c r="B30" i="23"/>
  <c r="K29" i="23"/>
  <c r="V29" i="23" s="1"/>
  <c r="AH29" i="23" s="1"/>
  <c r="K28" i="23"/>
  <c r="K27" i="23"/>
  <c r="K26" i="23"/>
  <c r="K25" i="23"/>
  <c r="U28" i="23" s="1"/>
  <c r="K24" i="23"/>
  <c r="U24" i="23" s="1"/>
  <c r="K23" i="23"/>
  <c r="U23" i="23" s="1"/>
  <c r="K22" i="23"/>
  <c r="U22" i="23" s="1"/>
  <c r="K21" i="23"/>
  <c r="U21" i="23" s="1"/>
  <c r="K20" i="23"/>
  <c r="U20" i="23" s="1"/>
  <c r="K19" i="23"/>
  <c r="U19" i="23" s="1"/>
  <c r="K18" i="23"/>
  <c r="U18" i="23" s="1"/>
  <c r="K17" i="23"/>
  <c r="U17" i="23" s="1"/>
  <c r="K16" i="23"/>
  <c r="U16" i="23" s="1"/>
  <c r="K15" i="23"/>
  <c r="U15" i="23" s="1"/>
  <c r="K14" i="23"/>
  <c r="V14" i="23" s="1"/>
  <c r="AH14" i="23" s="1"/>
  <c r="K13" i="23"/>
  <c r="U13" i="23" s="1"/>
  <c r="K12" i="23"/>
  <c r="V12" i="23" s="1"/>
  <c r="AH12" i="23" s="1"/>
  <c r="K11" i="23"/>
  <c r="U11" i="23" s="1"/>
  <c r="K10" i="23"/>
  <c r="V10" i="23" s="1"/>
  <c r="AH10" i="23" s="1"/>
  <c r="K9" i="23"/>
  <c r="U9" i="23" s="1"/>
  <c r="K8" i="23"/>
  <c r="V8" i="23" s="1"/>
  <c r="AH8" i="23" s="1"/>
  <c r="K7" i="23"/>
  <c r="U7" i="23" s="1"/>
  <c r="K6" i="23"/>
  <c r="U6" i="23" s="1"/>
  <c r="K5" i="23"/>
  <c r="U5" i="23" s="1"/>
  <c r="K4" i="23"/>
  <c r="V4" i="23" s="1"/>
  <c r="AH4" i="23" s="1"/>
  <c r="V16" i="23" l="1"/>
  <c r="AH16" i="23" s="1"/>
  <c r="V22" i="23"/>
  <c r="AH22" i="23" s="1"/>
  <c r="V24" i="23"/>
  <c r="AH24" i="23" s="1"/>
  <c r="V18" i="23"/>
  <c r="AH18" i="23" s="1"/>
  <c r="T12" i="23"/>
  <c r="N8" i="23"/>
  <c r="U8" i="23"/>
  <c r="AB8" i="23" s="1"/>
  <c r="P8" i="23"/>
  <c r="O6" i="23"/>
  <c r="Z6" i="23" s="1"/>
  <c r="AE6" i="23" s="1"/>
  <c r="V6" i="23"/>
  <c r="AH6" i="23" s="1"/>
  <c r="N6" i="23"/>
  <c r="P6" i="23"/>
  <c r="N4" i="23"/>
  <c r="P4" i="23"/>
  <c r="Q14" i="23"/>
  <c r="AF14" i="23" s="1"/>
  <c r="O10" i="23"/>
  <c r="Z10" i="23" s="1"/>
  <c r="AE10" i="23" s="1"/>
  <c r="O4" i="23"/>
  <c r="Q4" i="23"/>
  <c r="R4" i="23"/>
  <c r="V28" i="23"/>
  <c r="AH28" i="23" s="1"/>
  <c r="V23" i="23"/>
  <c r="AH23" i="23" s="1"/>
  <c r="V19" i="23"/>
  <c r="AH19" i="23" s="1"/>
  <c r="V17" i="23"/>
  <c r="AH17" i="23" s="1"/>
  <c r="O16" i="23"/>
  <c r="Z16" i="23" s="1"/>
  <c r="AE16" i="23" s="1"/>
  <c r="N16" i="23"/>
  <c r="P16" i="23"/>
  <c r="N14" i="23"/>
  <c r="O14" i="23"/>
  <c r="P14" i="23"/>
  <c r="O12" i="23"/>
  <c r="Q12" i="23"/>
  <c r="N12" i="23"/>
  <c r="P12" i="23"/>
  <c r="AF12" i="23" s="1"/>
  <c r="R12" i="23"/>
  <c r="S12" i="23"/>
  <c r="Q10" i="23"/>
  <c r="S10" i="23"/>
  <c r="N10" i="23"/>
  <c r="P10" i="23"/>
  <c r="R10" i="23"/>
  <c r="AA10" i="23" s="1"/>
  <c r="T10" i="23"/>
  <c r="AG10" i="23" s="1"/>
  <c r="U10" i="23"/>
  <c r="O8" i="23"/>
  <c r="Q8" i="23"/>
  <c r="R8" i="23"/>
  <c r="S8" i="23"/>
  <c r="V7" i="23"/>
  <c r="AH7" i="23" s="1"/>
  <c r="Q6" i="23"/>
  <c r="R6" i="23"/>
  <c r="S6" i="23"/>
  <c r="T6" i="23"/>
  <c r="S4" i="23"/>
  <c r="T4" i="23"/>
  <c r="U4" i="23"/>
  <c r="O22" i="23"/>
  <c r="N22" i="23"/>
  <c r="Q22" i="23"/>
  <c r="S22" i="23"/>
  <c r="P22" i="23"/>
  <c r="R22" i="23"/>
  <c r="T22" i="23"/>
  <c r="V21" i="23"/>
  <c r="AH21" i="23" s="1"/>
  <c r="N20" i="23"/>
  <c r="Z20" i="23" s="1"/>
  <c r="AE20" i="23" s="1"/>
  <c r="P20" i="23"/>
  <c r="AF20" i="23" s="1"/>
  <c r="O20" i="23"/>
  <c r="V20" i="23"/>
  <c r="AH20" i="23" s="1"/>
  <c r="N18" i="23"/>
  <c r="O18" i="23"/>
  <c r="P18" i="23"/>
  <c r="Q18" i="23"/>
  <c r="AA18" i="23" s="1"/>
  <c r="Q16" i="23"/>
  <c r="R16" i="23"/>
  <c r="AF16" i="23" s="1"/>
  <c r="S16" i="23"/>
  <c r="T16" i="23"/>
  <c r="V15" i="23"/>
  <c r="AH15" i="23" s="1"/>
  <c r="R14" i="23"/>
  <c r="S14" i="23"/>
  <c r="T14" i="23"/>
  <c r="U14" i="23"/>
  <c r="W14" i="23" s="1"/>
  <c r="V13" i="23"/>
  <c r="AH13" i="23" s="1"/>
  <c r="U12" i="23"/>
  <c r="AG12" i="23" s="1"/>
  <c r="V11" i="23"/>
  <c r="AH11" i="23" s="1"/>
  <c r="V9" i="23"/>
  <c r="AH9" i="23" s="1"/>
  <c r="T8" i="23"/>
  <c r="V5" i="23"/>
  <c r="AH5" i="23" s="1"/>
  <c r="N24" i="23"/>
  <c r="Z24" i="23" s="1"/>
  <c r="AE24" i="23" s="1"/>
  <c r="R24" i="23"/>
  <c r="P24" i="23"/>
  <c r="AA24" i="23" s="1"/>
  <c r="T24" i="23"/>
  <c r="O24" i="23"/>
  <c r="Q24" i="23"/>
  <c r="S24" i="23"/>
  <c r="Q20" i="23"/>
  <c r="R20" i="23"/>
  <c r="S20" i="23"/>
  <c r="T20" i="23"/>
  <c r="AB20" i="23" s="1"/>
  <c r="R18" i="23"/>
  <c r="S18" i="23"/>
  <c r="T18" i="23"/>
  <c r="AB18" i="23" s="1"/>
  <c r="O29" i="23"/>
  <c r="S29" i="23"/>
  <c r="Q29" i="23"/>
  <c r="U29" i="23"/>
  <c r="AB29" i="23" s="1"/>
  <c r="N29" i="23"/>
  <c r="Z29" i="23" s="1"/>
  <c r="AE29" i="23" s="1"/>
  <c r="P29" i="23"/>
  <c r="R29" i="23"/>
  <c r="T29" i="23"/>
  <c r="O27" i="23"/>
  <c r="T25" i="23"/>
  <c r="P26" i="23"/>
  <c r="N28" i="23"/>
  <c r="P25" i="23"/>
  <c r="T26" i="23"/>
  <c r="S27" i="23"/>
  <c r="R28" i="23"/>
  <c r="N25" i="23"/>
  <c r="R25" i="23"/>
  <c r="V25" i="23"/>
  <c r="AH25" i="23" s="1"/>
  <c r="N26" i="23"/>
  <c r="R26" i="23"/>
  <c r="V26" i="23"/>
  <c r="AH26" i="23" s="1"/>
  <c r="Q27" i="23"/>
  <c r="U27" i="23"/>
  <c r="P28" i="23"/>
  <c r="T28" i="23"/>
  <c r="AB28" i="23" s="1"/>
  <c r="O25" i="23"/>
  <c r="Z25" i="23" s="1"/>
  <c r="AE25" i="23" s="1"/>
  <c r="Q25" i="23"/>
  <c r="S25" i="23"/>
  <c r="U25" i="23"/>
  <c r="O26" i="23"/>
  <c r="Q26" i="23"/>
  <c r="S26" i="23"/>
  <c r="U26" i="23"/>
  <c r="AB26" i="23" s="1"/>
  <c r="N27" i="23"/>
  <c r="Z27" i="23" s="1"/>
  <c r="AE27" i="23" s="1"/>
  <c r="P27" i="23"/>
  <c r="R27" i="23"/>
  <c r="T27" i="23"/>
  <c r="V27" i="23"/>
  <c r="AH27" i="23" s="1"/>
  <c r="O28" i="23"/>
  <c r="Q28" i="23"/>
  <c r="S28" i="23"/>
  <c r="N23" i="23"/>
  <c r="Z23" i="23" s="1"/>
  <c r="AE23" i="23" s="1"/>
  <c r="R23" i="23"/>
  <c r="P23" i="23"/>
  <c r="T23" i="23"/>
  <c r="AB23" i="23" s="1"/>
  <c r="O23" i="23"/>
  <c r="Q23" i="23"/>
  <c r="S23" i="23"/>
  <c r="AG23" i="23" s="1"/>
  <c r="Q21" i="23"/>
  <c r="O21" i="23"/>
  <c r="Z21" i="23" s="1"/>
  <c r="AE21" i="23" s="1"/>
  <c r="S21" i="23"/>
  <c r="AG21" i="23" s="1"/>
  <c r="N21" i="23"/>
  <c r="P21" i="23"/>
  <c r="R21" i="23"/>
  <c r="T21" i="23"/>
  <c r="AB21" i="23" s="1"/>
  <c r="P19" i="23"/>
  <c r="N19" i="23"/>
  <c r="Z19" i="23" s="1"/>
  <c r="AE19" i="23" s="1"/>
  <c r="R19" i="23"/>
  <c r="AF19" i="23" s="1"/>
  <c r="T19" i="23"/>
  <c r="AB19" i="23" s="1"/>
  <c r="O19" i="23"/>
  <c r="Q19" i="23"/>
  <c r="S19" i="23"/>
  <c r="AG18" i="23"/>
  <c r="N17" i="23"/>
  <c r="R17" i="23"/>
  <c r="P17" i="23"/>
  <c r="T17" i="23"/>
  <c r="AB17" i="23" s="1"/>
  <c r="O17" i="23"/>
  <c r="Q17" i="23"/>
  <c r="S17" i="23"/>
  <c r="AG16" i="23"/>
  <c r="N15" i="23"/>
  <c r="R15" i="23"/>
  <c r="P15" i="23"/>
  <c r="T15" i="23"/>
  <c r="AB15" i="23" s="1"/>
  <c r="O15" i="23"/>
  <c r="Q15" i="23"/>
  <c r="S15" i="23"/>
  <c r="N13" i="23"/>
  <c r="R13" i="23"/>
  <c r="P13" i="23"/>
  <c r="T13" i="23"/>
  <c r="AB13" i="23" s="1"/>
  <c r="O13" i="23"/>
  <c r="Z13" i="23" s="1"/>
  <c r="AE13" i="23" s="1"/>
  <c r="Q13" i="23"/>
  <c r="S13" i="23"/>
  <c r="N11" i="23"/>
  <c r="R11" i="23"/>
  <c r="P11" i="23"/>
  <c r="T11" i="23"/>
  <c r="AB11" i="23" s="1"/>
  <c r="O11" i="23"/>
  <c r="Q11" i="23"/>
  <c r="S11" i="23"/>
  <c r="N9" i="23"/>
  <c r="R9" i="23"/>
  <c r="P9" i="23"/>
  <c r="T9" i="23"/>
  <c r="AB9" i="23" s="1"/>
  <c r="O9" i="23"/>
  <c r="Q9" i="23"/>
  <c r="S9" i="23"/>
  <c r="N7" i="23"/>
  <c r="R7" i="23"/>
  <c r="P7" i="23"/>
  <c r="T7" i="23"/>
  <c r="AB7" i="23" s="1"/>
  <c r="O7" i="23"/>
  <c r="Z7" i="23" s="1"/>
  <c r="AE7" i="23" s="1"/>
  <c r="Q7" i="23"/>
  <c r="S7" i="23"/>
  <c r="AG6" i="23"/>
  <c r="P5" i="23"/>
  <c r="N5" i="23"/>
  <c r="R5" i="23"/>
  <c r="T5" i="23"/>
  <c r="AB5" i="23" s="1"/>
  <c r="O5" i="23"/>
  <c r="Q5" i="23"/>
  <c r="S5" i="23"/>
  <c r="K30" i="23"/>
  <c r="AG25" i="23"/>
  <c r="AB6" i="23"/>
  <c r="Z8" i="23"/>
  <c r="AE8" i="23" s="1"/>
  <c r="AF8" i="23"/>
  <c r="AB16" i="23"/>
  <c r="AA22" i="23"/>
  <c r="AB22" i="23"/>
  <c r="AB24" i="23"/>
  <c r="AB4" i="23"/>
  <c r="Z4" i="23"/>
  <c r="AE4" i="23" s="1"/>
  <c r="Z14" i="23"/>
  <c r="AE14" i="23" s="1"/>
  <c r="Z17" i="23"/>
  <c r="AE17" i="23" s="1"/>
  <c r="AF22" i="23"/>
  <c r="AG29" i="23" l="1"/>
  <c r="AG28" i="23"/>
  <c r="AF28" i="23"/>
  <c r="AB27" i="23"/>
  <c r="AF27" i="23"/>
  <c r="AF25" i="23"/>
  <c r="AF26" i="23"/>
  <c r="W24" i="23"/>
  <c r="W22" i="23"/>
  <c r="AG19" i="23"/>
  <c r="AF18" i="23"/>
  <c r="AG17" i="23"/>
  <c r="AF17" i="23"/>
  <c r="AB14" i="23"/>
  <c r="AA14" i="23"/>
  <c r="AG14" i="23"/>
  <c r="AA12" i="23"/>
  <c r="AB12" i="23"/>
  <c r="W12" i="23"/>
  <c r="Z11" i="23"/>
  <c r="AE11" i="23" s="1"/>
  <c r="AB10" i="23"/>
  <c r="W10" i="23"/>
  <c r="AG9" i="23"/>
  <c r="W8" i="23"/>
  <c r="AG8" i="23"/>
  <c r="W6" i="23"/>
  <c r="AA6" i="23"/>
  <c r="AA16" i="23"/>
  <c r="AA20" i="23"/>
  <c r="AA8" i="23"/>
  <c r="Z12" i="23"/>
  <c r="AE12" i="23" s="1"/>
  <c r="AI12" i="23" s="1"/>
  <c r="W20" i="23"/>
  <c r="W16" i="23"/>
  <c r="Z22" i="23"/>
  <c r="AE22" i="23" s="1"/>
  <c r="AF6" i="23"/>
  <c r="W9" i="23"/>
  <c r="Z9" i="23"/>
  <c r="AE9" i="23" s="1"/>
  <c r="AF10" i="23"/>
  <c r="AI10" i="23" s="1"/>
  <c r="AF24" i="23"/>
  <c r="AI24" i="23" s="1"/>
  <c r="AF23" i="23"/>
  <c r="AI23" i="23" s="1"/>
  <c r="AF15" i="23"/>
  <c r="AA9" i="23"/>
  <c r="AG4" i="23"/>
  <c r="AA4" i="23"/>
  <c r="AF4" i="23"/>
  <c r="W4" i="23"/>
  <c r="AA29" i="23"/>
  <c r="AF29" i="23"/>
  <c r="AI29" i="23" s="1"/>
  <c r="AG24" i="23"/>
  <c r="W18" i="23"/>
  <c r="Z18" i="23"/>
  <c r="AE18" i="23" s="1"/>
  <c r="AI18" i="23" s="1"/>
  <c r="AF11" i="23"/>
  <c r="AG22" i="23"/>
  <c r="AI22" i="23" s="1"/>
  <c r="AF7" i="23"/>
  <c r="AG27" i="23"/>
  <c r="AI27" i="23" s="1"/>
  <c r="AF21" i="23"/>
  <c r="AI21" i="23" s="1"/>
  <c r="AF13" i="23"/>
  <c r="AI8" i="23"/>
  <c r="AF5" i="23"/>
  <c r="AA27" i="23"/>
  <c r="Z26" i="23"/>
  <c r="AE26" i="23" s="1"/>
  <c r="AB25" i="23"/>
  <c r="AG20" i="23"/>
  <c r="AI20" i="23" s="1"/>
  <c r="AG15" i="23"/>
  <c r="Z15" i="23"/>
  <c r="AE15" i="23" s="1"/>
  <c r="AI15" i="23" s="1"/>
  <c r="AG5" i="23"/>
  <c r="Z5" i="23"/>
  <c r="AE5" i="23" s="1"/>
  <c r="AI5" i="23" s="1"/>
  <c r="W5" i="23"/>
  <c r="W29" i="23"/>
  <c r="Z28" i="23"/>
  <c r="AE28" i="23" s="1"/>
  <c r="AI28" i="23" s="1"/>
  <c r="AG26" i="23"/>
  <c r="AA28" i="23"/>
  <c r="W26" i="23"/>
  <c r="W25" i="23"/>
  <c r="W28" i="23"/>
  <c r="AA26" i="23"/>
  <c r="AA25" i="23"/>
  <c r="W27" i="23"/>
  <c r="AA23" i="23"/>
  <c r="W23" i="23"/>
  <c r="AA21" i="23"/>
  <c r="W21" i="23"/>
  <c r="W19" i="23"/>
  <c r="AA19" i="23"/>
  <c r="W17" i="23"/>
  <c r="AA17" i="23"/>
  <c r="W15" i="23"/>
  <c r="AA15" i="23"/>
  <c r="AG13" i="23"/>
  <c r="AI13" i="23" s="1"/>
  <c r="W13" i="23"/>
  <c r="AA13" i="23"/>
  <c r="AG11" i="23"/>
  <c r="W11" i="23"/>
  <c r="AA11" i="23"/>
  <c r="AF9" i="23"/>
  <c r="W7" i="23"/>
  <c r="AA7" i="23"/>
  <c r="AG7" i="23"/>
  <c r="AI6" i="23"/>
  <c r="AA5" i="23"/>
  <c r="AI25" i="23"/>
  <c r="AI19" i="23"/>
  <c r="AI17" i="23"/>
  <c r="AI16" i="23"/>
  <c r="AI14" i="23"/>
  <c r="AI11" i="23"/>
  <c r="AI9" i="23" l="1"/>
  <c r="AI7" i="23"/>
  <c r="AI4" i="23"/>
  <c r="AI26" i="23"/>
  <c r="U6" i="21"/>
  <c r="Q6" i="21" s="1"/>
  <c r="U7" i="21"/>
  <c r="Q7" i="21" s="1"/>
  <c r="U8" i="21"/>
  <c r="T8" i="21" s="1"/>
  <c r="U9" i="21"/>
  <c r="Q9" i="21" s="1"/>
  <c r="U10" i="21"/>
  <c r="Q10" i="21" s="1"/>
  <c r="U11" i="21"/>
  <c r="Q11" i="21" s="1"/>
  <c r="U12" i="21"/>
  <c r="T12" i="21" s="1"/>
  <c r="U13" i="21"/>
  <c r="Q13" i="21" s="1"/>
  <c r="U14" i="21"/>
  <c r="T14" i="21" s="1"/>
  <c r="U15" i="21"/>
  <c r="Q15" i="21" s="1"/>
  <c r="U16" i="21"/>
  <c r="T16" i="21" s="1"/>
  <c r="U17" i="21"/>
  <c r="T17" i="21" s="1"/>
  <c r="U18" i="21"/>
  <c r="T18" i="21" s="1"/>
  <c r="U19" i="21"/>
  <c r="T19" i="21" s="1"/>
  <c r="U20" i="21"/>
  <c r="T20" i="21" s="1"/>
  <c r="U21" i="21"/>
  <c r="T21" i="21" s="1"/>
  <c r="U22" i="21"/>
  <c r="Q22" i="21" s="1"/>
  <c r="U23" i="21"/>
  <c r="T23" i="21" s="1"/>
  <c r="U24" i="21"/>
  <c r="T24" i="21" s="1"/>
  <c r="U25" i="21"/>
  <c r="Q25" i="21" s="1"/>
  <c r="U26" i="21"/>
  <c r="T26" i="21" s="1"/>
  <c r="U27" i="21"/>
  <c r="Q27" i="21" s="1"/>
  <c r="U28" i="21"/>
  <c r="Q28" i="21" s="1"/>
  <c r="U29" i="21"/>
  <c r="Q29" i="21" s="1"/>
  <c r="U30" i="21"/>
  <c r="T30" i="21" s="1"/>
  <c r="U5" i="21"/>
  <c r="T5" i="21" s="1"/>
  <c r="S31" i="21"/>
  <c r="R31" i="21"/>
  <c r="P31" i="21"/>
  <c r="O31" i="21"/>
  <c r="I31" i="21"/>
  <c r="G31" i="21"/>
  <c r="F31" i="21"/>
  <c r="H27" i="21"/>
  <c r="H25" i="21"/>
  <c r="H23" i="21"/>
  <c r="H21" i="21"/>
  <c r="H19" i="21"/>
  <c r="H17" i="21"/>
  <c r="H13" i="21"/>
  <c r="H9" i="21"/>
  <c r="H5" i="21"/>
  <c r="B31" i="21"/>
  <c r="C27" i="21" s="1"/>
  <c r="T28" i="21"/>
  <c r="Q12" i="21"/>
  <c r="T29" i="21" l="1"/>
  <c r="T22" i="21"/>
  <c r="T6" i="21"/>
  <c r="T11" i="21"/>
  <c r="T10" i="21"/>
  <c r="T9" i="21"/>
  <c r="Q8" i="21"/>
  <c r="T7" i="21"/>
  <c r="Q24" i="21"/>
  <c r="Q20" i="21"/>
  <c r="Q18" i="21"/>
  <c r="Q16" i="21"/>
  <c r="T15" i="21"/>
  <c r="Q14" i="21"/>
  <c r="K31" i="21"/>
  <c r="Q30" i="21"/>
  <c r="Q26" i="21"/>
  <c r="Q21" i="21"/>
  <c r="T13" i="21"/>
  <c r="T27" i="21"/>
  <c r="T25" i="21"/>
  <c r="H29" i="21"/>
  <c r="H15" i="21"/>
  <c r="H11" i="21"/>
  <c r="H7" i="21"/>
  <c r="Q23" i="21"/>
  <c r="Q19" i="21"/>
  <c r="Q17" i="21"/>
  <c r="U31" i="21"/>
  <c r="Q5" i="21"/>
  <c r="H30" i="21"/>
  <c r="H28" i="21"/>
  <c r="H26" i="21"/>
  <c r="H24" i="21"/>
  <c r="H22" i="21"/>
  <c r="H20" i="21"/>
  <c r="H18" i="21"/>
  <c r="H16" i="21"/>
  <c r="H14" i="21"/>
  <c r="H12" i="21"/>
  <c r="H10" i="21"/>
  <c r="H8" i="21"/>
  <c r="H6" i="21"/>
  <c r="C7" i="21"/>
  <c r="C5" i="21"/>
  <c r="C11" i="21"/>
  <c r="C6" i="21"/>
  <c r="C9" i="21"/>
  <c r="C14" i="21"/>
  <c r="C8" i="21"/>
  <c r="C10" i="21"/>
  <c r="C12" i="21"/>
  <c r="C16" i="21"/>
  <c r="C13" i="21"/>
  <c r="C15" i="21"/>
  <c r="C20" i="21"/>
  <c r="C18" i="21"/>
  <c r="C22" i="21"/>
  <c r="C17" i="21"/>
  <c r="C19" i="21"/>
  <c r="C21" i="21"/>
  <c r="C24" i="21"/>
  <c r="C26" i="21"/>
  <c r="C23" i="21"/>
  <c r="C25" i="21"/>
  <c r="C29" i="21"/>
  <c r="C30" i="21"/>
  <c r="C28" i="21"/>
  <c r="D15" i="20"/>
  <c r="C15" i="20"/>
  <c r="B15" i="20"/>
  <c r="E15" i="20" l="1"/>
  <c r="N62" i="18"/>
  <c r="M62" i="18"/>
  <c r="L62" i="18"/>
  <c r="H93" i="18"/>
  <c r="G93" i="18" s="1"/>
  <c r="H92" i="18"/>
  <c r="G92" i="18" s="1"/>
  <c r="H91" i="18"/>
  <c r="D91" i="18" s="1"/>
  <c r="H90" i="18"/>
  <c r="G90" i="18" s="1"/>
  <c r="H89" i="18"/>
  <c r="H88" i="18"/>
  <c r="G88" i="18" s="1"/>
  <c r="H87" i="18"/>
  <c r="G87" i="18" s="1"/>
  <c r="H86" i="18"/>
  <c r="G86" i="18" s="1"/>
  <c r="H85" i="18"/>
  <c r="D85" i="18" s="1"/>
  <c r="H84" i="18"/>
  <c r="G84" i="18" s="1"/>
  <c r="H83" i="18"/>
  <c r="D83" i="18" s="1"/>
  <c r="H82" i="18"/>
  <c r="G82" i="18" s="1"/>
  <c r="H81" i="18"/>
  <c r="H80" i="18"/>
  <c r="G80" i="18" s="1"/>
  <c r="H79" i="18"/>
  <c r="G79" i="18" s="1"/>
  <c r="H78" i="18"/>
  <c r="G78" i="18" s="1"/>
  <c r="H77" i="18"/>
  <c r="G77" i="18" s="1"/>
  <c r="H76" i="18"/>
  <c r="G76" i="18" s="1"/>
  <c r="H75" i="18"/>
  <c r="G75" i="18" s="1"/>
  <c r="H74" i="18"/>
  <c r="G74" i="18" s="1"/>
  <c r="H73" i="18"/>
  <c r="H72" i="18"/>
  <c r="G72" i="18" s="1"/>
  <c r="H71" i="18"/>
  <c r="H70" i="18"/>
  <c r="G70" i="18" s="1"/>
  <c r="H69" i="18"/>
  <c r="G69" i="18" s="1"/>
  <c r="H68" i="18"/>
  <c r="H37" i="18"/>
  <c r="D37" i="18" s="1"/>
  <c r="H38" i="18"/>
  <c r="G38" i="18" s="1"/>
  <c r="H39" i="18"/>
  <c r="D39" i="18" s="1"/>
  <c r="H40" i="18"/>
  <c r="D40" i="18" s="1"/>
  <c r="H41" i="18"/>
  <c r="G41" i="18" s="1"/>
  <c r="H42" i="18"/>
  <c r="D42" i="18" s="1"/>
  <c r="H43" i="18"/>
  <c r="D43" i="18" s="1"/>
  <c r="H44" i="18"/>
  <c r="G44" i="18" s="1"/>
  <c r="H45" i="18"/>
  <c r="G45" i="18" s="1"/>
  <c r="H46" i="18"/>
  <c r="G46" i="18" s="1"/>
  <c r="H47" i="18"/>
  <c r="G47" i="18" s="1"/>
  <c r="H48" i="18"/>
  <c r="G48" i="18" s="1"/>
  <c r="H49" i="18"/>
  <c r="G49" i="18" s="1"/>
  <c r="H50" i="18"/>
  <c r="G50" i="18" s="1"/>
  <c r="H51" i="18"/>
  <c r="G51" i="18" s="1"/>
  <c r="H52" i="18"/>
  <c r="G52" i="18" s="1"/>
  <c r="H53" i="18"/>
  <c r="G53" i="18" s="1"/>
  <c r="H54" i="18"/>
  <c r="G54" i="18" s="1"/>
  <c r="H55" i="18"/>
  <c r="D55" i="18" s="1"/>
  <c r="H56" i="18"/>
  <c r="G56" i="18" s="1"/>
  <c r="H57" i="18"/>
  <c r="D57" i="18" s="1"/>
  <c r="H58" i="18"/>
  <c r="G58" i="18" s="1"/>
  <c r="H59" i="18"/>
  <c r="G59" i="18" s="1"/>
  <c r="H60" i="18"/>
  <c r="G60" i="18" s="1"/>
  <c r="H61" i="18"/>
  <c r="D61" i="18" s="1"/>
  <c r="H36" i="18"/>
  <c r="G36" i="18" s="1"/>
  <c r="N94" i="18"/>
  <c r="M94" i="18"/>
  <c r="L94" i="18"/>
  <c r="F94" i="18"/>
  <c r="E94" i="18"/>
  <c r="C94" i="18"/>
  <c r="B94" i="18"/>
  <c r="F62" i="18"/>
  <c r="E62" i="18"/>
  <c r="C62" i="18"/>
  <c r="B62" i="18"/>
  <c r="L30" i="18"/>
  <c r="M18" i="18" s="1"/>
  <c r="D93" i="18"/>
  <c r="G89" i="18"/>
  <c r="D89" i="18"/>
  <c r="G81" i="18"/>
  <c r="D81" i="18"/>
  <c r="G73" i="18"/>
  <c r="D73" i="18"/>
  <c r="G71" i="18"/>
  <c r="D71" i="18"/>
  <c r="B30" i="18"/>
  <c r="C29" i="18" s="1"/>
  <c r="G91" i="18" l="1"/>
  <c r="D87" i="18"/>
  <c r="G85" i="18"/>
  <c r="G83" i="18"/>
  <c r="D79" i="18"/>
  <c r="D77" i="18"/>
  <c r="D75" i="18"/>
  <c r="D69" i="18"/>
  <c r="G55" i="18"/>
  <c r="D47" i="18"/>
  <c r="G43" i="18"/>
  <c r="D41" i="18"/>
  <c r="G40" i="18"/>
  <c r="G39" i="18"/>
  <c r="G37" i="18"/>
  <c r="O94" i="18"/>
  <c r="O62" i="18"/>
  <c r="G57" i="18"/>
  <c r="D51" i="18"/>
  <c r="D49" i="18"/>
  <c r="D45" i="18"/>
  <c r="G61" i="18"/>
  <c r="D54" i="18"/>
  <c r="D59" i="18"/>
  <c r="D53" i="18"/>
  <c r="D36" i="18"/>
  <c r="H94" i="18"/>
  <c r="D38" i="18"/>
  <c r="H62" i="18"/>
  <c r="D80" i="18"/>
  <c r="D92" i="18"/>
  <c r="D90" i="18"/>
  <c r="D88" i="18"/>
  <c r="D86" i="18"/>
  <c r="D84" i="18"/>
  <c r="D82" i="18"/>
  <c r="D78" i="18"/>
  <c r="D76" i="18"/>
  <c r="D74" i="18"/>
  <c r="D72" i="18"/>
  <c r="D70" i="18"/>
  <c r="D68" i="18"/>
  <c r="G68" i="18"/>
  <c r="D58" i="18"/>
  <c r="D56" i="18"/>
  <c r="D52" i="18"/>
  <c r="D50" i="18"/>
  <c r="D48" i="18"/>
  <c r="D46" i="18"/>
  <c r="D44" i="18"/>
  <c r="G42" i="18"/>
  <c r="D60" i="18"/>
  <c r="M4" i="18"/>
  <c r="M6" i="18"/>
  <c r="M8" i="18"/>
  <c r="M10" i="18"/>
  <c r="M12" i="18"/>
  <c r="M14" i="18"/>
  <c r="M16" i="18"/>
  <c r="M5" i="18"/>
  <c r="M7" i="18"/>
  <c r="M9" i="18"/>
  <c r="M11" i="18"/>
  <c r="M13" i="18"/>
  <c r="M15" i="18"/>
  <c r="M17" i="18"/>
  <c r="M26" i="18"/>
  <c r="M22" i="18"/>
  <c r="M28" i="18"/>
  <c r="M24" i="18"/>
  <c r="M20" i="18"/>
  <c r="M29" i="18"/>
  <c r="M27" i="18"/>
  <c r="M25" i="18"/>
  <c r="M23" i="18"/>
  <c r="M21" i="18"/>
  <c r="M19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21" i="18"/>
  <c r="C19" i="18"/>
  <c r="C24" i="18"/>
  <c r="C17" i="18"/>
  <c r="C18" i="18"/>
  <c r="C20" i="18"/>
  <c r="C22" i="18"/>
  <c r="C26" i="18"/>
  <c r="C28" i="18"/>
  <c r="C23" i="18"/>
  <c r="C25" i="18"/>
  <c r="C27" i="18"/>
  <c r="F57" i="16" l="1"/>
  <c r="E57" i="16"/>
  <c r="D57" i="16"/>
  <c r="C57" i="16"/>
  <c r="B57" i="16"/>
  <c r="G56" i="16"/>
  <c r="N56" i="16" s="1"/>
  <c r="G55" i="16"/>
  <c r="O55" i="16" s="1"/>
  <c r="G54" i="16"/>
  <c r="O54" i="16" s="1"/>
  <c r="G53" i="16"/>
  <c r="O53" i="16" s="1"/>
  <c r="G52" i="16"/>
  <c r="N52" i="16" s="1"/>
  <c r="G51" i="16"/>
  <c r="O51" i="16" s="1"/>
  <c r="G50" i="16"/>
  <c r="O50" i="16" s="1"/>
  <c r="G49" i="16"/>
  <c r="O49" i="16" s="1"/>
  <c r="G48" i="16"/>
  <c r="N48" i="16" s="1"/>
  <c r="G47" i="16"/>
  <c r="O47" i="16" s="1"/>
  <c r="G46" i="16"/>
  <c r="N46" i="16" s="1"/>
  <c r="G45" i="16"/>
  <c r="O45" i="16" s="1"/>
  <c r="G44" i="16"/>
  <c r="N44" i="16" s="1"/>
  <c r="D38" i="16"/>
  <c r="C38" i="16"/>
  <c r="B38" i="16"/>
  <c r="F33" i="16"/>
  <c r="F28" i="16"/>
  <c r="F27" i="16"/>
  <c r="F26" i="16"/>
  <c r="F25" i="16"/>
  <c r="L18" i="16"/>
  <c r="J18" i="16"/>
  <c r="D18" i="16"/>
  <c r="E17" i="16" s="1"/>
  <c r="B18" i="16"/>
  <c r="C16" i="16" s="1"/>
  <c r="N6" i="16"/>
  <c r="K6" i="16" s="1"/>
  <c r="N7" i="16"/>
  <c r="M7" i="16" s="1"/>
  <c r="N8" i="16"/>
  <c r="K8" i="16" s="1"/>
  <c r="N9" i="16"/>
  <c r="M9" i="16" s="1"/>
  <c r="N10" i="16"/>
  <c r="K10" i="16" s="1"/>
  <c r="N11" i="16"/>
  <c r="M11" i="16" s="1"/>
  <c r="N12" i="16"/>
  <c r="K12" i="16" s="1"/>
  <c r="N13" i="16"/>
  <c r="K13" i="16" s="1"/>
  <c r="N14" i="16"/>
  <c r="M14" i="16" s="1"/>
  <c r="N15" i="16"/>
  <c r="M15" i="16" s="1"/>
  <c r="N16" i="16"/>
  <c r="K16" i="16" s="1"/>
  <c r="N17" i="16"/>
  <c r="M17" i="16" s="1"/>
  <c r="N5" i="16"/>
  <c r="M5" i="16" s="1"/>
  <c r="F6" i="16"/>
  <c r="F7" i="16"/>
  <c r="F8" i="16"/>
  <c r="F9" i="16"/>
  <c r="F10" i="16"/>
  <c r="F11" i="16"/>
  <c r="F12" i="16"/>
  <c r="F13" i="16"/>
  <c r="F14" i="16"/>
  <c r="F15" i="16"/>
  <c r="F16" i="16"/>
  <c r="F17" i="16"/>
  <c r="F5" i="16"/>
  <c r="G57" i="16" l="1"/>
  <c r="E38" i="16"/>
  <c r="F37" i="16"/>
  <c r="E6" i="16"/>
  <c r="C6" i="16"/>
  <c r="C7" i="16"/>
  <c r="K7" i="16"/>
  <c r="E7" i="16"/>
  <c r="E8" i="16"/>
  <c r="C9" i="16"/>
  <c r="J53" i="16"/>
  <c r="F35" i="16"/>
  <c r="F29" i="16"/>
  <c r="K11" i="16"/>
  <c r="E9" i="16"/>
  <c r="E11" i="16"/>
  <c r="C10" i="16"/>
  <c r="C17" i="16"/>
  <c r="O56" i="16"/>
  <c r="J48" i="16"/>
  <c r="M16" i="16"/>
  <c r="K5" i="16"/>
  <c r="M13" i="16"/>
  <c r="E5" i="16"/>
  <c r="E10" i="16"/>
  <c r="E12" i="16"/>
  <c r="C5" i="16"/>
  <c r="C11" i="16"/>
  <c r="K46" i="16"/>
  <c r="J49" i="16"/>
  <c r="J47" i="16"/>
  <c r="K45" i="16"/>
  <c r="N51" i="16"/>
  <c r="L54" i="16"/>
  <c r="K52" i="16"/>
  <c r="L50" i="16"/>
  <c r="O48" i="16"/>
  <c r="K53" i="16"/>
  <c r="Q53" i="16" s="1"/>
  <c r="N47" i="16"/>
  <c r="J45" i="16"/>
  <c r="Q45" i="16" s="1"/>
  <c r="K56" i="16"/>
  <c r="O52" i="16"/>
  <c r="L48" i="16"/>
  <c r="O46" i="16"/>
  <c r="M44" i="16"/>
  <c r="J55" i="16"/>
  <c r="N53" i="16"/>
  <c r="J51" i="16"/>
  <c r="L49" i="16"/>
  <c r="K47" i="16"/>
  <c r="L45" i="16"/>
  <c r="N55" i="16"/>
  <c r="L53" i="16"/>
  <c r="K49" i="16"/>
  <c r="N49" i="16"/>
  <c r="N45" i="16"/>
  <c r="M56" i="16"/>
  <c r="J54" i="16"/>
  <c r="N54" i="16"/>
  <c r="M52" i="16"/>
  <c r="J50" i="16"/>
  <c r="N50" i="16"/>
  <c r="K48" i="16"/>
  <c r="M48" i="16"/>
  <c r="J46" i="16"/>
  <c r="M46" i="16"/>
  <c r="K44" i="16"/>
  <c r="L55" i="16"/>
  <c r="M53" i="16"/>
  <c r="R53" i="16" s="1"/>
  <c r="L51" i="16"/>
  <c r="M49" i="16"/>
  <c r="L47" i="16"/>
  <c r="M45" i="16"/>
  <c r="J56" i="16"/>
  <c r="L56" i="16"/>
  <c r="R56" i="16" s="1"/>
  <c r="K54" i="16"/>
  <c r="Q54" i="16" s="1"/>
  <c r="M54" i="16"/>
  <c r="R54" i="16" s="1"/>
  <c r="J52" i="16"/>
  <c r="Q52" i="16" s="1"/>
  <c r="L52" i="16"/>
  <c r="K50" i="16"/>
  <c r="M50" i="16"/>
  <c r="L46" i="16"/>
  <c r="R46" i="16" s="1"/>
  <c r="J44" i="16"/>
  <c r="L44" i="16"/>
  <c r="K55" i="16"/>
  <c r="M55" i="16"/>
  <c r="K51" i="16"/>
  <c r="M51" i="16"/>
  <c r="M47" i="16"/>
  <c r="F34" i="16"/>
  <c r="F31" i="16"/>
  <c r="F36" i="16"/>
  <c r="F32" i="16"/>
  <c r="F30" i="16"/>
  <c r="K14" i="16"/>
  <c r="M8" i="16"/>
  <c r="K15" i="16"/>
  <c r="K9" i="16"/>
  <c r="C13" i="16"/>
  <c r="M12" i="16"/>
  <c r="E13" i="16"/>
  <c r="E15" i="16"/>
  <c r="E14" i="16"/>
  <c r="E16" i="16"/>
  <c r="F18" i="16"/>
  <c r="G17" i="16" s="1"/>
  <c r="C8" i="16"/>
  <c r="C12" i="16"/>
  <c r="C14" i="16"/>
  <c r="C15" i="16"/>
  <c r="M10" i="16"/>
  <c r="M6" i="16"/>
  <c r="N18" i="16"/>
  <c r="K17" i="16"/>
  <c r="P21" i="15"/>
  <c r="Q49" i="16" l="1"/>
  <c r="Q46" i="16"/>
  <c r="R49" i="16"/>
  <c r="Q56" i="16"/>
  <c r="R44" i="16"/>
  <c r="Q48" i="16"/>
  <c r="Q47" i="16"/>
  <c r="R50" i="16"/>
  <c r="Q55" i="16"/>
  <c r="Q51" i="16"/>
  <c r="R47" i="16"/>
  <c r="R48" i="16"/>
  <c r="O44" i="16"/>
  <c r="R51" i="16"/>
  <c r="R55" i="16"/>
  <c r="R45" i="16"/>
  <c r="Q50" i="16"/>
  <c r="R52" i="16"/>
  <c r="Q44" i="16"/>
  <c r="G6" i="16"/>
  <c r="G9" i="16"/>
  <c r="G15" i="16"/>
  <c r="G7" i="16"/>
  <c r="G12" i="16"/>
  <c r="G14" i="16"/>
  <c r="G5" i="16"/>
  <c r="G8" i="16"/>
  <c r="G11" i="16"/>
  <c r="G16" i="16"/>
  <c r="G10" i="16"/>
  <c r="G13" i="16"/>
  <c r="R21" i="15"/>
  <c r="R16" i="15"/>
  <c r="Q21" i="15"/>
  <c r="Q16" i="15"/>
  <c r="P16" i="15"/>
  <c r="J25" i="15"/>
  <c r="J24" i="15"/>
  <c r="J23" i="15"/>
  <c r="J22" i="15"/>
  <c r="J20" i="15"/>
  <c r="J19" i="15"/>
  <c r="J18" i="15"/>
  <c r="J17" i="15"/>
  <c r="G21" i="15"/>
  <c r="H22" i="15" s="1"/>
  <c r="D21" i="15"/>
  <c r="E25" i="15" s="1"/>
  <c r="G16" i="15"/>
  <c r="H19" i="15" s="1"/>
  <c r="D16" i="15"/>
  <c r="E19" i="15" s="1"/>
  <c r="J8" i="15"/>
  <c r="S21" i="15" l="1"/>
  <c r="S16" i="15"/>
  <c r="H20" i="15"/>
  <c r="I20" i="15" s="1"/>
  <c r="H18" i="15"/>
  <c r="H17" i="15"/>
  <c r="D9" i="15"/>
  <c r="E7" i="15" s="1"/>
  <c r="Q26" i="15"/>
  <c r="J7" i="15"/>
  <c r="E17" i="15"/>
  <c r="E20" i="15"/>
  <c r="F20" i="15" s="1"/>
  <c r="R26" i="15"/>
  <c r="P26" i="15"/>
  <c r="J16" i="15"/>
  <c r="K20" i="15" s="1"/>
  <c r="G26" i="15"/>
  <c r="G9" i="15"/>
  <c r="H8" i="15" s="1"/>
  <c r="J21" i="15"/>
  <c r="K25" i="15" s="1"/>
  <c r="H24" i="15"/>
  <c r="H23" i="15"/>
  <c r="I23" i="15" s="1"/>
  <c r="H25" i="15"/>
  <c r="E22" i="15"/>
  <c r="E23" i="15"/>
  <c r="E24" i="15"/>
  <c r="F25" i="15" s="1"/>
  <c r="J6" i="15"/>
  <c r="D26" i="15"/>
  <c r="E18" i="15"/>
  <c r="J5" i="15"/>
  <c r="H27" i="14"/>
  <c r="O30" i="14"/>
  <c r="P28" i="14" s="1"/>
  <c r="L30" i="14"/>
  <c r="M29" i="14" s="1"/>
  <c r="R29" i="14"/>
  <c r="R28" i="14"/>
  <c r="R27" i="14"/>
  <c r="R26" i="14"/>
  <c r="R25" i="14"/>
  <c r="R24" i="14"/>
  <c r="R23" i="14"/>
  <c r="R22" i="14"/>
  <c r="R21" i="14"/>
  <c r="R13" i="14"/>
  <c r="R12" i="14"/>
  <c r="R11" i="14"/>
  <c r="R10" i="14"/>
  <c r="R9" i="14"/>
  <c r="R8" i="14"/>
  <c r="R7" i="14"/>
  <c r="R6" i="14"/>
  <c r="R5" i="14"/>
  <c r="O14" i="14"/>
  <c r="P11" i="14" s="1"/>
  <c r="L14" i="14"/>
  <c r="M12" i="14" s="1"/>
  <c r="H24" i="14"/>
  <c r="H28" i="14"/>
  <c r="E8" i="15" l="1"/>
  <c r="H6" i="15"/>
  <c r="I18" i="15"/>
  <c r="F18" i="15"/>
  <c r="S26" i="15"/>
  <c r="H29" i="14"/>
  <c r="E5" i="15"/>
  <c r="E6" i="15"/>
  <c r="P29" i="14"/>
  <c r="P22" i="14"/>
  <c r="P21" i="14"/>
  <c r="P23" i="14"/>
  <c r="P24" i="14"/>
  <c r="P25" i="14"/>
  <c r="P26" i="14"/>
  <c r="P27" i="14"/>
  <c r="P8" i="14"/>
  <c r="H23" i="14"/>
  <c r="P5" i="14"/>
  <c r="H21" i="14"/>
  <c r="K18" i="15"/>
  <c r="K24" i="15"/>
  <c r="L25" i="15" s="1"/>
  <c r="F23" i="15"/>
  <c r="J26" i="15"/>
  <c r="K22" i="15"/>
  <c r="H5" i="15"/>
  <c r="I6" i="15" s="1"/>
  <c r="K19" i="15"/>
  <c r="L20" i="15" s="1"/>
  <c r="K17" i="15"/>
  <c r="F8" i="15"/>
  <c r="H7" i="15"/>
  <c r="I8" i="15" s="1"/>
  <c r="K23" i="15"/>
  <c r="I25" i="15"/>
  <c r="J9" i="15"/>
  <c r="K5" i="15" s="1"/>
  <c r="E30" i="14"/>
  <c r="F25" i="14" s="1"/>
  <c r="M13" i="14"/>
  <c r="M5" i="14"/>
  <c r="M7" i="14"/>
  <c r="M9" i="14"/>
  <c r="H26" i="14"/>
  <c r="M21" i="14"/>
  <c r="M22" i="14"/>
  <c r="M23" i="14"/>
  <c r="M24" i="14"/>
  <c r="M25" i="14"/>
  <c r="M26" i="14"/>
  <c r="M27" i="14"/>
  <c r="M28" i="14"/>
  <c r="R30" i="14"/>
  <c r="S27" i="14" s="1"/>
  <c r="P10" i="14"/>
  <c r="P6" i="14"/>
  <c r="P7" i="14"/>
  <c r="P12" i="14"/>
  <c r="P13" i="14"/>
  <c r="P9" i="14"/>
  <c r="R14" i="14"/>
  <c r="S13" i="14" s="1"/>
  <c r="M11" i="14"/>
  <c r="H25" i="14"/>
  <c r="H22" i="14"/>
  <c r="B30" i="14"/>
  <c r="C21" i="14" s="1"/>
  <c r="M6" i="14"/>
  <c r="M8" i="14"/>
  <c r="M10" i="14"/>
  <c r="Q6" i="14" l="1"/>
  <c r="N6" i="14"/>
  <c r="Q28" i="14"/>
  <c r="Q22" i="14"/>
  <c r="F6" i="15"/>
  <c r="F22" i="14"/>
  <c r="Q25" i="14"/>
  <c r="L23" i="15"/>
  <c r="L18" i="15"/>
  <c r="S29" i="14"/>
  <c r="S12" i="14"/>
  <c r="F29" i="14"/>
  <c r="F27" i="14"/>
  <c r="F23" i="14"/>
  <c r="F24" i="14"/>
  <c r="K7" i="15"/>
  <c r="K8" i="15"/>
  <c r="K6" i="15"/>
  <c r="L6" i="15" s="1"/>
  <c r="F28" i="14"/>
  <c r="F26" i="14"/>
  <c r="F21" i="14"/>
  <c r="N28" i="14"/>
  <c r="Q12" i="14"/>
  <c r="N12" i="14"/>
  <c r="N9" i="14"/>
  <c r="H30" i="14"/>
  <c r="B13" i="14" s="1"/>
  <c r="C6" i="14" s="1"/>
  <c r="S25" i="14"/>
  <c r="S22" i="14"/>
  <c r="N25" i="14"/>
  <c r="N22" i="14"/>
  <c r="S28" i="14"/>
  <c r="S24" i="14"/>
  <c r="S26" i="14"/>
  <c r="S21" i="14"/>
  <c r="S23" i="14"/>
  <c r="S10" i="14"/>
  <c r="Q9" i="14"/>
  <c r="S7" i="14"/>
  <c r="S5" i="14"/>
  <c r="S11" i="14"/>
  <c r="S8" i="14"/>
  <c r="S6" i="14"/>
  <c r="S9" i="14"/>
  <c r="C28" i="14"/>
  <c r="C26" i="14"/>
  <c r="C24" i="14"/>
  <c r="C29" i="14"/>
  <c r="C27" i="14"/>
  <c r="C25" i="14"/>
  <c r="C23" i="14"/>
  <c r="C22" i="14"/>
  <c r="D22" i="14" s="1"/>
  <c r="T28" i="14" l="1"/>
  <c r="G22" i="14"/>
  <c r="G25" i="14"/>
  <c r="T12" i="14"/>
  <c r="C5" i="14"/>
  <c r="G28" i="14"/>
  <c r="L8" i="15"/>
  <c r="C12" i="14"/>
  <c r="H7" i="14" s="1"/>
  <c r="C10" i="14"/>
  <c r="C8" i="14"/>
  <c r="C4" i="14"/>
  <c r="C11" i="14"/>
  <c r="C9" i="14"/>
  <c r="C7" i="14"/>
  <c r="T22" i="14"/>
  <c r="T25" i="14"/>
  <c r="T6" i="14"/>
  <c r="T9" i="14"/>
  <c r="D25" i="14"/>
  <c r="D28" i="14"/>
  <c r="D5" i="14" l="1"/>
  <c r="H4" i="14" s="1"/>
  <c r="D8" i="14"/>
  <c r="H5" i="14" s="1"/>
  <c r="D11" i="14"/>
  <c r="H6" i="14" s="1"/>
  <c r="B11" i="8" l="1"/>
  <c r="C9" i="8" s="1"/>
  <c r="E9" i="13"/>
  <c r="H9" i="13" s="1"/>
  <c r="E8" i="13"/>
  <c r="I8" i="13" s="1"/>
  <c r="E6" i="13"/>
  <c r="I6" i="13" s="1"/>
  <c r="C7" i="13"/>
  <c r="D7" i="13"/>
  <c r="C4" i="13"/>
  <c r="C10" i="13" s="1"/>
  <c r="D4" i="13"/>
  <c r="B7" i="13"/>
  <c r="E5" i="13"/>
  <c r="G5" i="13" s="1"/>
  <c r="B4" i="13"/>
  <c r="I9" i="13"/>
  <c r="D34" i="12"/>
  <c r="F34" i="12" s="1"/>
  <c r="D33" i="12"/>
  <c r="F33" i="12" s="1"/>
  <c r="D32" i="12"/>
  <c r="G32" i="12" s="1"/>
  <c r="C35" i="12"/>
  <c r="B35" i="12"/>
  <c r="C26" i="12"/>
  <c r="B26" i="12"/>
  <c r="D25" i="12"/>
  <c r="F25" i="12" s="1"/>
  <c r="D24" i="12"/>
  <c r="F24" i="12" s="1"/>
  <c r="D23" i="12"/>
  <c r="G23" i="12" s="1"/>
  <c r="C17" i="12"/>
  <c r="B17" i="12"/>
  <c r="D16" i="12"/>
  <c r="G16" i="12" s="1"/>
  <c r="D15" i="12"/>
  <c r="F15" i="12" s="1"/>
  <c r="D14" i="12"/>
  <c r="G14" i="12" s="1"/>
  <c r="D7" i="12"/>
  <c r="F7" i="12" s="1"/>
  <c r="D6" i="12"/>
  <c r="F6" i="12" s="1"/>
  <c r="D5" i="12"/>
  <c r="F5" i="12" s="1"/>
  <c r="C8" i="12"/>
  <c r="B8" i="12"/>
  <c r="G34" i="12" l="1"/>
  <c r="C37" i="12"/>
  <c r="B37" i="12"/>
  <c r="F32" i="12"/>
  <c r="G9" i="13"/>
  <c r="B10" i="13"/>
  <c r="C10" i="8"/>
  <c r="G25" i="12"/>
  <c r="F16" i="12"/>
  <c r="E4" i="13"/>
  <c r="G4" i="13" s="1"/>
  <c r="H8" i="13"/>
  <c r="E7" i="13"/>
  <c r="H7" i="13" s="1"/>
  <c r="D10" i="13"/>
  <c r="H6" i="13"/>
  <c r="G6" i="13"/>
  <c r="I5" i="13"/>
  <c r="H5" i="13"/>
  <c r="G8" i="13"/>
  <c r="G6" i="12"/>
  <c r="G5" i="12"/>
  <c r="G33" i="12"/>
  <c r="G24" i="12"/>
  <c r="G15" i="12"/>
  <c r="F23" i="12"/>
  <c r="D35" i="12"/>
  <c r="G35" i="12" s="1"/>
  <c r="D26" i="12"/>
  <c r="F14" i="12"/>
  <c r="D17" i="12"/>
  <c r="E15" i="12" s="1"/>
  <c r="D8" i="12"/>
  <c r="G7" i="12"/>
  <c r="B13" i="11"/>
  <c r="C12" i="11" s="1"/>
  <c r="B7" i="11"/>
  <c r="H32" i="10"/>
  <c r="H31" i="10"/>
  <c r="H27" i="10"/>
  <c r="H26" i="10"/>
  <c r="H12" i="10"/>
  <c r="H11" i="10"/>
  <c r="H5" i="10"/>
  <c r="H6" i="10"/>
  <c r="E7" i="12" l="1"/>
  <c r="D37" i="12"/>
  <c r="C6" i="11"/>
  <c r="B15" i="11"/>
  <c r="I7" i="13"/>
  <c r="G8" i="12"/>
  <c r="H4" i="13"/>
  <c r="I4" i="13"/>
  <c r="G7" i="13"/>
  <c r="E10" i="13"/>
  <c r="H10" i="13" s="1"/>
  <c r="F35" i="12"/>
  <c r="E32" i="12"/>
  <c r="E34" i="12"/>
  <c r="E33" i="12"/>
  <c r="G26" i="12"/>
  <c r="E25" i="12"/>
  <c r="E23" i="12"/>
  <c r="F26" i="12"/>
  <c r="E24" i="12"/>
  <c r="G17" i="12"/>
  <c r="E14" i="12"/>
  <c r="E16" i="12"/>
  <c r="F17" i="12"/>
  <c r="E5" i="12"/>
  <c r="E6" i="12"/>
  <c r="F8" i="12"/>
  <c r="C10" i="11"/>
  <c r="C11" i="11"/>
  <c r="C4" i="11"/>
  <c r="C5" i="11"/>
  <c r="I10" i="13" l="1"/>
  <c r="G10" i="13"/>
  <c r="B33" i="10" l="1"/>
  <c r="D39" i="10" s="1"/>
  <c r="B25" i="10"/>
  <c r="D31" i="10" s="1"/>
  <c r="B13" i="10"/>
  <c r="D20" i="10" s="1"/>
  <c r="B4" i="10"/>
  <c r="D11" i="10" s="1"/>
  <c r="H33" i="10"/>
  <c r="H7" i="10"/>
  <c r="D6" i="10" l="1"/>
  <c r="D34" i="10"/>
  <c r="D40" i="10"/>
  <c r="D36" i="10"/>
  <c r="D38" i="10"/>
  <c r="D35" i="10"/>
  <c r="D37" i="10"/>
  <c r="D28" i="10"/>
  <c r="D30" i="10"/>
  <c r="D26" i="10"/>
  <c r="D29" i="10"/>
  <c r="B41" i="10"/>
  <c r="C40" i="10" s="1"/>
  <c r="H28" i="10"/>
  <c r="I27" i="10" s="1"/>
  <c r="D27" i="10"/>
  <c r="D32" i="10"/>
  <c r="D10" i="10"/>
  <c r="D17" i="10"/>
  <c r="D19" i="10"/>
  <c r="H13" i="10"/>
  <c r="D15" i="10"/>
  <c r="D14" i="10"/>
  <c r="D16" i="10"/>
  <c r="D18" i="10"/>
  <c r="B21" i="10"/>
  <c r="C4" i="10" s="1"/>
  <c r="D5" i="10"/>
  <c r="D7" i="10"/>
  <c r="D8" i="10"/>
  <c r="D9" i="10"/>
  <c r="I32" i="10"/>
  <c r="I31" i="10"/>
  <c r="I26" i="10" l="1"/>
  <c r="C25" i="10"/>
  <c r="C33" i="10"/>
  <c r="C28" i="10"/>
  <c r="C37" i="10"/>
  <c r="C36" i="10"/>
  <c r="C30" i="10"/>
  <c r="C32" i="10"/>
  <c r="C39" i="10"/>
  <c r="C34" i="10"/>
  <c r="C26" i="10"/>
  <c r="C29" i="10"/>
  <c r="C31" i="10"/>
  <c r="C27" i="10"/>
  <c r="C35" i="10"/>
  <c r="C38" i="10"/>
  <c r="C20" i="10"/>
  <c r="C11" i="10"/>
  <c r="C18" i="10"/>
  <c r="C17" i="10"/>
  <c r="C16" i="10"/>
  <c r="C15" i="10"/>
  <c r="C14" i="10"/>
  <c r="C6" i="10"/>
  <c r="C19" i="10"/>
  <c r="C10" i="10"/>
  <c r="C13" i="10"/>
  <c r="C9" i="10"/>
  <c r="C8" i="10"/>
  <c r="C7" i="10"/>
  <c r="C5" i="10"/>
  <c r="E117" i="8" l="1"/>
  <c r="D117" i="8"/>
  <c r="C117" i="8"/>
  <c r="B117" i="8"/>
  <c r="F112" i="8"/>
  <c r="F113" i="8"/>
  <c r="F114" i="8"/>
  <c r="F116" i="8"/>
  <c r="F115" i="8"/>
  <c r="F110" i="8"/>
  <c r="F111" i="8"/>
  <c r="E108" i="8"/>
  <c r="D108" i="8"/>
  <c r="C108" i="8"/>
  <c r="B108" i="8"/>
  <c r="F104" i="8"/>
  <c r="F103" i="8"/>
  <c r="F105" i="8"/>
  <c r="F107" i="8"/>
  <c r="F102" i="8"/>
  <c r="F101" i="8"/>
  <c r="F106" i="8"/>
  <c r="B25" i="8"/>
  <c r="C24" i="8" s="1"/>
  <c r="F30" i="8"/>
  <c r="G19" i="8"/>
  <c r="G18" i="8"/>
  <c r="G5" i="8"/>
  <c r="G4" i="8"/>
  <c r="F117" i="8" l="1"/>
  <c r="E118" i="8"/>
  <c r="C118" i="8"/>
  <c r="D118" i="8"/>
  <c r="B118" i="8"/>
  <c r="F48" i="8"/>
  <c r="C18" i="8"/>
  <c r="C19" i="8"/>
  <c r="G20" i="8"/>
  <c r="C20" i="8"/>
  <c r="C22" i="8"/>
  <c r="G6" i="8"/>
  <c r="F108" i="8"/>
  <c r="F118" i="8" s="1"/>
  <c r="C21" i="8"/>
  <c r="C23" i="8"/>
  <c r="B9" i="6"/>
  <c r="D12" i="6" s="1"/>
  <c r="B5" i="6"/>
  <c r="B7" i="4"/>
  <c r="D6" i="4" s="1"/>
  <c r="D8" i="6" l="1"/>
  <c r="D10" i="6"/>
  <c r="D11" i="6"/>
  <c r="D4" i="4"/>
  <c r="D5" i="4"/>
  <c r="B13" i="6"/>
  <c r="D6" i="6"/>
  <c r="D7" i="6"/>
  <c r="C5" i="6" l="1"/>
  <c r="C9" i="6"/>
  <c r="C7" i="6"/>
  <c r="C6" i="6"/>
  <c r="C12" i="6"/>
  <c r="C11" i="6"/>
  <c r="C10" i="6"/>
  <c r="C8" i="6"/>
  <c r="H18" i="8" l="1"/>
  <c r="H19" i="8"/>
  <c r="H4" i="8"/>
  <c r="H5" i="8"/>
  <c r="C6" i="8"/>
  <c r="C5" i="8"/>
  <c r="C4" i="8"/>
  <c r="C8" i="8"/>
  <c r="C7" i="8"/>
  <c r="I5" i="10"/>
  <c r="I6" i="10"/>
  <c r="I12" i="10"/>
  <c r="I11" i="10"/>
</calcChain>
</file>

<file path=xl/sharedStrings.xml><?xml version="1.0" encoding="utf-8"?>
<sst xmlns="http://schemas.openxmlformats.org/spreadsheetml/2006/main" count="1170" uniqueCount="307">
  <si>
    <t>Φύλο</t>
  </si>
  <si>
    <t>Σχέση Εργασίας</t>
  </si>
  <si>
    <t>ΠΕ04.02</t>
  </si>
  <si>
    <t>ΧΗΜΙΚΟΙ</t>
  </si>
  <si>
    <t>Γ΄</t>
  </si>
  <si>
    <t>ΔΙΕΥΘΥΝΣΗ Δ.Ε. ΞΑΝΘΗΣ</t>
  </si>
  <si>
    <t>ΠΕ02</t>
  </si>
  <si>
    <t>ΦΙΛΟΛΟΓΟΙ</t>
  </si>
  <si>
    <t>Α΄</t>
  </si>
  <si>
    <t>Ιδιωτικό Γυμνάσιο</t>
  </si>
  <si>
    <t>Ιδιωτικού Δικαίου Αορίστου Χρόνου (Ι.Δ.Α.Χ.)</t>
  </si>
  <si>
    <t>ΠΕ06</t>
  </si>
  <si>
    <t>ΑΓΓΛΙΚΗΣ ΦΙΛΟΛΟΓΙΑΣ</t>
  </si>
  <si>
    <t>Αναπληρωτής Ιδιωτικής Εκπαίδευσης (ν. 682/1977 άρ.35, παρ.4)</t>
  </si>
  <si>
    <t>Ιδιωτικό Λύκειο</t>
  </si>
  <si>
    <t>ΠΕ80</t>
  </si>
  <si>
    <t>ΟΙΚΟΝΟΜΙΑΣ</t>
  </si>
  <si>
    <t>ΠΕ86</t>
  </si>
  <si>
    <t>ΠΛΗΡΟΦΟΡΙΚΗΣ</t>
  </si>
  <si>
    <t>ΠΕ03</t>
  </si>
  <si>
    <t>ΜΑΘΗΜΑΤΙΚΟΙ</t>
  </si>
  <si>
    <t>ΠΕ04.01</t>
  </si>
  <si>
    <t>ΦΥΣΙΚΟΙ</t>
  </si>
  <si>
    <t>ΠΕ07</t>
  </si>
  <si>
    <t>ΓΕΡΜΑΝΙΚΗΣ ΦΙΛΟΛΟΓΙΑΣ</t>
  </si>
  <si>
    <t>ΠΕ04.04</t>
  </si>
  <si>
    <t>ΒΙΟΛΟΓΟΙ</t>
  </si>
  <si>
    <t>ΠΕ11</t>
  </si>
  <si>
    <t>ΦΥΣΙΚΗΣ ΑΓΩΓΗΣ</t>
  </si>
  <si>
    <t>ΠΕ01</t>
  </si>
  <si>
    <t>ΘΕΟΛΟΓΟΙ</t>
  </si>
  <si>
    <t>Β΄</t>
  </si>
  <si>
    <t>ΠΕ60</t>
  </si>
  <si>
    <t>ΝΗΠΙΑΓΩΓΟΙ</t>
  </si>
  <si>
    <t>Ιδιωτικό Νηπιαγωγείο</t>
  </si>
  <si>
    <t>Ιδιωτικό Δημοτικό Σχολείο</t>
  </si>
  <si>
    <t>ΠΕ70</t>
  </si>
  <si>
    <t>ΔΑΣΚΑΛΟΙ</t>
  </si>
  <si>
    <t>ΤΕ16</t>
  </si>
  <si>
    <t>ΜΟΥΣΙΚΗΣ ΜΗ ΑΝΩΤΑΤΩΝ ΙΔΡΥΜΑΤΩΝ</t>
  </si>
  <si>
    <t>ΔΙΕΥΘΥΝΣΗ Δ.Ε. Α΄ ΑΘΗΝΑΣ</t>
  </si>
  <si>
    <t>ΠΕ91.01</t>
  </si>
  <si>
    <t>ΘΕΑΤΡΙΚΩΝ ΣΠΟΥΔΩΝ</t>
  </si>
  <si>
    <t>ΠΕ05</t>
  </si>
  <si>
    <t>ΓΑΛΛΙΚΗΣ ΦΙΛΟΛΟΓΙΑΣ</t>
  </si>
  <si>
    <t>ΠΕ88.01</t>
  </si>
  <si>
    <t>ΠΕ79.01</t>
  </si>
  <si>
    <t>ΜΟΥΣΙΚΗΣ ΕΠΙΣΤΗΜΗΣ</t>
  </si>
  <si>
    <t>ΠΕ08</t>
  </si>
  <si>
    <t>ΚΑΛΛΙΤΕΧΝΙΚΩΝ</t>
  </si>
  <si>
    <t>ΠΕ78</t>
  </si>
  <si>
    <t>ΚΟΙΝΩΝΙΚΩΝ ΕΠΙΣΤΗΜΩΝ</t>
  </si>
  <si>
    <t>ΠΕ81</t>
  </si>
  <si>
    <t>ΠΟΛ.ΜΗΧΑΝΙΚΩΝ-ΑΡΧΙΤΕΚΤΟΝΩΝ</t>
  </si>
  <si>
    <t>ΔΙΕΥΘΥΝΣΗ Π.Ε. Α΄ ΑΘΗΝΑΣ</t>
  </si>
  <si>
    <t>ΔΙΕΥΘΥΝΣΗ Δ.Ε. ΑΝΑΤΟΛΙΚΗΣ ΑΤΤΙΚΗΣ</t>
  </si>
  <si>
    <t>Ιδιωτικού Δικαίου Αορίστου Χρόνου (Ι.Δ.Α.Χ.) με Οργανική σε Ισότιμο προς τα Δημόσια Σχολείο</t>
  </si>
  <si>
    <t>ΠΕ88.04</t>
  </si>
  <si>
    <t>ΠΕ82</t>
  </si>
  <si>
    <t>ΜΗΧΑΝΟΛΟΓΩΝ</t>
  </si>
  <si>
    <t>ΔΙΕΥΘΥΝΣΗ Π.Ε. ΑΝΑΤΟΛΙΚΗΣ ΑΤΤΙΚΗΣ</t>
  </si>
  <si>
    <t>ΠΕ83</t>
  </si>
  <si>
    <t>ΗΛΕΚΤΡΟΛΟΓΩΝ</t>
  </si>
  <si>
    <t>ΠΕ40</t>
  </si>
  <si>
    <t>ΙΣΠΑΝΙΚΗΣ ΦΙΛΟΛΟΓΙΑΣ</t>
  </si>
  <si>
    <t>ΠΕ89.01</t>
  </si>
  <si>
    <t>ΔΙΕΥΘΥΝΣΗ Δ.Ε. Β΄ ΑΘΗΝΑΣ</t>
  </si>
  <si>
    <t>ΠΕ85</t>
  </si>
  <si>
    <t>ΧΗΜΙΚΩΝ ΜΗΧΑΝΙΚΩΝ</t>
  </si>
  <si>
    <t>ΠΕ04.05</t>
  </si>
  <si>
    <t>ΓΕΩΛΟΓΟΙ</t>
  </si>
  <si>
    <t>ΔΙΕΥΘΥΝΣΗ Π.Ε. Β΄ ΑΘΗΝΑΣ</t>
  </si>
  <si>
    <t>ΠΕ84</t>
  </si>
  <si>
    <t>ΠΕ88.05</t>
  </si>
  <si>
    <t>ΠΕ04.03</t>
  </si>
  <si>
    <t>ΠΕ34</t>
  </si>
  <si>
    <t>ΠΕ89.02</t>
  </si>
  <si>
    <t>ΔΙΕΥΘΥΝΣΗ Δ.Ε. Γ΄ ΑΘΗΝΑΣ</t>
  </si>
  <si>
    <t>ΔΙΕΥΘΥΝΣΗ Π.Ε. Γ΄ ΑΘΗΝΑΣ</t>
  </si>
  <si>
    <t>ΔΙΕΥΘΥΝΣΗ Δ.Ε. Δ΄ ΑΘΗΝΑΣ</t>
  </si>
  <si>
    <t>Ιδιωτικό Εσπερινό Λύκειο</t>
  </si>
  <si>
    <t>ΔΙΕΥΘΥΝΣΗ Δ.Ε. ΠΕΙΡΑΙΑ</t>
  </si>
  <si>
    <t>ΕΜ16.00</t>
  </si>
  <si>
    <t>ΠΕ91.02</t>
  </si>
  <si>
    <t>ΠΕ70.50</t>
  </si>
  <si>
    <t>ΠΕ71</t>
  </si>
  <si>
    <t>ΔΙΕΥΘΥΝΣΗ Π.Ε. Δ΄ ΑΘΗΝΑΣ</t>
  </si>
  <si>
    <t>ΔΙΕΥΘΥΝΣΗ Π.Ε. ΠΕΙΡΑΙΑ</t>
  </si>
  <si>
    <t>ΔΙΕΥΘΥΝΣΗ Δ.Ε. ΧΙΟΥ</t>
  </si>
  <si>
    <t>Ιδιωτικό Ημερήσιο ΕΠΑΛ</t>
  </si>
  <si>
    <t>ΠΕ90</t>
  </si>
  <si>
    <t>ΔΙΕΥΘΥΝΣΗ Δ.Ε. ΑΙΤΩΛΟΑΚΑΡΝΑΝΙΑΣ</t>
  </si>
  <si>
    <t>ΔΙΕΥΘΥΝΣΗ Δ.Ε. ΑΧΑΪΑΣ</t>
  </si>
  <si>
    <t>Ιδιωτικό Εσπερινό ΕΠΑΛ</t>
  </si>
  <si>
    <t>ΔΙΕΥΘΥΝΣΗ Π.Ε. ΑΧΑΪΑΣ</t>
  </si>
  <si>
    <t>ΔΙΕΥΘΥΝΣΗ Π.Ε. ΑΙΤΩΛΟΑΚΑΡΝΑΝΙΑΣ</t>
  </si>
  <si>
    <t>ΔΙΕΥΘΥΝΣΗ Δ.Ε. ΙΩΑΝΝΙΝΩΝ</t>
  </si>
  <si>
    <t>ΔΙΕΥΘΥΝΣΗ Π.Ε. ΙΩΑΝΝΙΝΩΝ</t>
  </si>
  <si>
    <t>ΔΙΕΥΘΥΝΣΗ Δ.Ε. ΛΑΡΙΣΑΣ</t>
  </si>
  <si>
    <t>ΔΙΕΥΘΥΝΣΗ Δ.Ε. ΜΑΓΝΗΣΙΑΣ</t>
  </si>
  <si>
    <t>ΔΙΕΥΘΥΝΣΗ Δ.Ε. ΤΡΙΚΑΛΩΝ</t>
  </si>
  <si>
    <t>ΔΙΕΥΘΥΝΣΗ Π.Ε. ΛΑΡΙΣΑΣ</t>
  </si>
  <si>
    <t>ΔΙΕΥΘΥΝΣΗ Π.Ε. ΜΑΓΝΗΣΙΑΣ</t>
  </si>
  <si>
    <t>ΘΕΣΣΑΛΙΑΣ</t>
  </si>
  <si>
    <t>ΔΙΕΥΘΥΝΣΗ Π.Ε. ΤΡΙΚΑΛΩΝ</t>
  </si>
  <si>
    <t>ΔΙΕΥΘΥΝΣΗ Δ.Ε. ΑΝΑΤ. ΘΕΣ/ΝΙΚΗΣ</t>
  </si>
  <si>
    <t>ΠΕ88.02</t>
  </si>
  <si>
    <t>ΠΕ88.03</t>
  </si>
  <si>
    <t>ΤΕ02.07</t>
  </si>
  <si>
    <t>ΔΙΕΥΘΥΝΣΗ Π.Ε. ΑΝΑΤ. ΘΕΣ/ΝΙΚΗΣ</t>
  </si>
  <si>
    <t>ΔΙΕΥΘΥΝΣΗ Δ.Ε. ΔΥΤ. ΘΕΣ/ΝΙΚΗΣ</t>
  </si>
  <si>
    <t>ΔΙΕΥΘΥΝΣΗ Δ.Ε. ΠΙΕΡΙΑΣ</t>
  </si>
  <si>
    <t>ΔΙΕΥΘΥΝΣΗ Δ.Ε. ΣΕΡΡΩΝ</t>
  </si>
  <si>
    <t>ΔΙΕΥΘΥΝΣΗ Π.Ε. ΔΥΤ. ΘΕΣ/ΝΙΚΗΣ</t>
  </si>
  <si>
    <t>ΔΙΕΥΘΥΝΣΗ Π.Ε. ΠΙΕΡΙΑΣ</t>
  </si>
  <si>
    <t>ΔΙΕΥΘΥΝΣΗ Δ.Ε. ΗΡΑΚΛΕΙΟΥ</t>
  </si>
  <si>
    <t>ΔΙΕΥΘΥΝΣΗ Δ.Ε. ΧΑΝΙΩΝ</t>
  </si>
  <si>
    <t>ΔΙΕΥΘΥΝΣΗ Π.Ε. ΧΑΝΙΩΝ</t>
  </si>
  <si>
    <t>ΔΙΕΥΘΥΝΣΗ Π.Ε. ΗΡΑΚΛΕΙΟΥ</t>
  </si>
  <si>
    <t>ΔΙΕΥΘΥΝΣΗ Δ.Ε. ΔΩΔΕΚΑΝΗΣΟΥ</t>
  </si>
  <si>
    <t>ΔΙΕΥΘΥΝΣΗ Δ.Ε. ΚΥΚΛΑΔΩΝ</t>
  </si>
  <si>
    <t>ΔΙΕΥΘΥΝΣΗ Π.Ε. ΔΩΔΕΚΑΝΗΣΟΥ</t>
  </si>
  <si>
    <t>ΔΙΕΥΘΥΝΣΗ Π.Ε. ΚΥΚΛΑΔΩΝ</t>
  </si>
  <si>
    <t>ΔΙΕΥΘΥΝΣΗ Δ.Ε. ΑΡΓΟΛΙΔΑΣ</t>
  </si>
  <si>
    <t>ΔΙΕΥΘΥΝΣΗ Δ.Ε. ΚΟΡΙΝΘΙΑΣ</t>
  </si>
  <si>
    <t>ΔΙΕΥΘΥΝΣΗ Δ.Ε. ΜΕΣΣΗΝΙΑΣ</t>
  </si>
  <si>
    <t>ΔΙΕΥΘΥΝΣΗ Π.Ε. ΑΡΓΟΛΙΔΑΣ</t>
  </si>
  <si>
    <t>ΔΙΕΥΘΥΝΣΗ Π.Ε. ΚΟΡΙΝΘΙΑΣ</t>
  </si>
  <si>
    <t>ΔΙΕΥΘΥΝΣΗ Π.Ε. ΛΑΚΩΝΙΑΣ</t>
  </si>
  <si>
    <t>ΔΙΕΥΘΥΝΣΗ Π.Ε. ΜΕΣΣΗΝΙΑΣ</t>
  </si>
  <si>
    <t>ΔΙΕΥΘΥΝΣΗ Π.Ε. ΕΥΒΟΙΑΣ</t>
  </si>
  <si>
    <t>ΔΙΕΥΘΥΝΣΗ Π.Ε. ΦΘΙΩΤΙΔΑΣ</t>
  </si>
  <si>
    <r>
      <t>Α.1.</t>
    </r>
    <r>
      <rPr>
        <b/>
        <sz val="11"/>
        <color theme="1"/>
        <rFont val="Calibri"/>
        <family val="2"/>
        <charset val="161"/>
        <scheme val="minor"/>
      </rPr>
      <t xml:space="preserve"> Πλήθος εκπαιδευτικού προσωπικού</t>
    </r>
    <r>
      <rPr>
        <sz val="11"/>
        <color theme="1"/>
        <rFont val="Calibri"/>
        <family val="2"/>
        <charset val="161"/>
        <scheme val="minor"/>
      </rPr>
      <t xml:space="preserve"> σε ιδιωτικές σχολικές μονάδες Α/θμιας και Β/θμιας Εκπαίδευσης,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  <r>
      <rPr>
        <sz val="11"/>
        <color theme="1"/>
        <rFont val="Calibri"/>
        <family val="2"/>
        <charset val="161"/>
        <scheme val="minor"/>
      </rPr>
      <t>.</t>
    </r>
  </si>
  <si>
    <t>Πλήθος</t>
  </si>
  <si>
    <t>Γενικό Άθροισμα</t>
  </si>
  <si>
    <r>
      <t>Α.1.1.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που εργάζονται σε ιδιωτικές σχολικές μονάδες, </t>
    </r>
    <r>
      <rPr>
        <b/>
        <sz val="11"/>
        <color theme="1"/>
        <rFont val="Calibri"/>
        <family val="2"/>
        <charset val="161"/>
        <scheme val="minor"/>
      </rPr>
      <t>κατά φύλο και σχέση εργασίας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</si>
  <si>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Σχέση Εργασίας</t>
  </si>
  <si>
    <t>Άνδρες</t>
  </si>
  <si>
    <t>Αορίστου Χρόνου</t>
  </si>
  <si>
    <t>Αορίστου Χρόνου (Οργανική)</t>
  </si>
  <si>
    <t>Αναπληρωτής</t>
  </si>
  <si>
    <t>Γυναίκες</t>
  </si>
  <si>
    <t>Αορίστου Χρόνου (οργανική)</t>
  </si>
  <si>
    <t>% πλήθος</t>
  </si>
  <si>
    <t>% Φύλο</t>
  </si>
  <si>
    <r>
      <t>Α.2.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
</t>
    </r>
    <r>
      <rPr>
        <b/>
        <sz val="11"/>
        <color theme="1"/>
        <rFont val="Calibri"/>
        <family val="2"/>
        <charset val="161"/>
        <scheme val="minor"/>
      </rPr>
      <t>κατά τύπο ιδιωτικής σχολικής μονάδας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</si>
  <si>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Τύπος Σχολικής Μονάδας</t>
  </si>
  <si>
    <t>Πλήθος 
Εκπ/κών</t>
  </si>
  <si>
    <t>% στο
 πλήθος</t>
  </si>
  <si>
    <t>Βαθμίδα</t>
  </si>
  <si>
    <t>Α/θμια</t>
  </si>
  <si>
    <t>Β/θμια</t>
  </si>
  <si>
    <r>
      <rPr>
        <b/>
        <sz val="11"/>
        <color theme="1"/>
        <rFont val="Calibri"/>
        <family val="2"/>
        <charset val="161"/>
        <scheme val="minor"/>
      </rPr>
      <t>Α.2.0.1.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ΤΟΠΟΘΕΤΗΣΗ</t>
    </r>
    <r>
      <rPr>
        <sz val="11"/>
        <color theme="1"/>
        <rFont val="Calibri"/>
        <family val="2"/>
        <charset val="161"/>
        <scheme val="minor"/>
      </rPr>
      <t xml:space="preserve"> κατά τυπο ιδιωτικής σχολικής μονάδας (Stat. 12.4 Myschool)*</t>
    </r>
  </si>
  <si>
    <t>* ένας εκπ/κος σε περισσότερες σχολ. Μονάδες</t>
  </si>
  <si>
    <r>
      <t>Εκπαιδευτικοί που εργάζονται σε</t>
    </r>
    <r>
      <rPr>
        <b/>
        <sz val="11"/>
        <color theme="1"/>
        <rFont val="Calibri"/>
        <family val="2"/>
        <charset val="161"/>
        <scheme val="minor"/>
      </rPr>
      <t xml:space="preserve"> μια (1)</t>
    </r>
    <r>
      <rPr>
        <sz val="11"/>
        <color theme="1"/>
        <rFont val="Calibri"/>
        <family val="2"/>
        <charset val="161"/>
        <scheme val="minor"/>
      </rPr>
      <t xml:space="preserve"> σχολική μονάδα</t>
    </r>
  </si>
  <si>
    <t>Α.2.0.2. Εκπαιδευτικοί κατά κλάδο που εργάζονται σε περισσότερες από μια Σχολικές Μονάδες</t>
  </si>
  <si>
    <t>Κλάδος</t>
  </si>
  <si>
    <t>2 Σχολ. Μον.</t>
  </si>
  <si>
    <t>3 Σχολ. Μον.</t>
  </si>
  <si>
    <t>4 Σχολ. Μον.</t>
  </si>
  <si>
    <t>5 Σχολ. Μον.</t>
  </si>
  <si>
    <t>ΣΥΝΟΛΟ</t>
  </si>
  <si>
    <t>Λοιποί Κλάδοι</t>
  </si>
  <si>
    <t>περισσότερες από τρεις σχολ μοναδες</t>
  </si>
  <si>
    <t>Α.2.2.2. Εκπαιδευτικοί κατά τύπο σχολικής μονάδας που εργάζονται σε περισσότερες από μια Σχολικές Μονάδες</t>
  </si>
  <si>
    <t>Φύλο/ Τύπος Σχολ. Μονάδ.</t>
  </si>
  <si>
    <t>Πλήθος Σχολικών Μονάδων Διδασκαλίας</t>
  </si>
  <si>
    <t>Μερικό Σύνολο</t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</si>
  <si>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δυο (2)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</si>
  <si>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τρεις (3)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</si>
  <si>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τέσσερις (4)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</si>
  <si>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r>
      <t xml:space="preserve">Εκπαιδευτικοί που εργάζονται σε </t>
    </r>
    <r>
      <rPr>
        <b/>
        <sz val="11"/>
        <color theme="1"/>
        <rFont val="Calibri"/>
        <family val="2"/>
        <charset val="161"/>
        <scheme val="minor"/>
      </rPr>
      <t>πέντε (5)</t>
    </r>
    <r>
      <rPr>
        <sz val="11"/>
        <color theme="1"/>
        <rFont val="Calibri"/>
        <family val="2"/>
        <charset val="161"/>
        <scheme val="minor"/>
      </rPr>
      <t xml:space="preserve"> σχολικές μονάδες</t>
    </r>
  </si>
  <si>
    <t>ΔΕ1</t>
  </si>
  <si>
    <t>Β/ΘΜΙΑ ΕΚΠΑΙΔΕΥΣΗ</t>
  </si>
  <si>
    <r>
      <t xml:space="preserve">Α.2.1.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</si>
  <si>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Τύπος Σχολικής Μονάδας</t>
  </si>
  <si>
    <t>% 
στο πλήθος</t>
  </si>
  <si>
    <t>% 
στο Φύλο</t>
  </si>
  <si>
    <r>
      <rPr>
        <sz val="10"/>
        <color theme="1"/>
        <rFont val="Calibri"/>
        <family val="2"/>
        <charset val="161"/>
        <scheme val="minor"/>
      </rPr>
      <t xml:space="preserve">Φύλο/ 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Βαθμίδα Εκπαίδευσης</t>
    </r>
  </si>
  <si>
    <t>πλήθος</t>
  </si>
  <si>
    <t>% στο φύλο</t>
  </si>
  <si>
    <r>
      <t>Α.2.1.1. Τοποθετήσεις</t>
    </r>
    <r>
      <rPr>
        <sz val="11"/>
        <color theme="1"/>
        <rFont val="Calibri"/>
        <family val="2"/>
        <charset val="161"/>
        <scheme val="minor"/>
      </rPr>
      <t xml:space="preserve">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</si>
  <si>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ΠΕ18.41</t>
  </si>
  <si>
    <t>ΠΕ79.02</t>
  </si>
  <si>
    <t>ΠΕ19</t>
  </si>
  <si>
    <t>ΠΕ60.50</t>
  </si>
  <si>
    <r>
      <t xml:space="preserve">Α.3.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Βαθμίδα Εκπαίδευσης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</si>
  <si>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Σχέση εργασίας στην Α/θμια Εκπαίδευση</t>
  </si>
  <si>
    <t>%</t>
  </si>
  <si>
    <t>Σύνολο</t>
  </si>
  <si>
    <t>ΑΟΡΙΣΤΟΥ</t>
  </si>
  <si>
    <t>ΟΡΙΣΜΕΝΟΥ</t>
  </si>
  <si>
    <t>Σχέση εργασίας στην Β/θμια Εκπαίδευση</t>
  </si>
  <si>
    <r>
      <t xml:space="preserve">Α.3.1.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Νηπιαγωγεία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</si>
  <si>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Νηπιαγωγεία</t>
  </si>
  <si>
    <t>% στο σύνολο της 
σχέσης εργασίας</t>
  </si>
  <si>
    <t>Σχέση εργασίας</t>
  </si>
  <si>
    <r>
      <t xml:space="preserve">Α.3.2.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Δημοτικά Σχολεία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</si>
  <si>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Δημοτικά Σχολεία</t>
  </si>
  <si>
    <r>
      <t xml:space="preserve">Α.3.3.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Γυμνάσια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</si>
  <si>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Γυμνάσια</t>
  </si>
  <si>
    <r>
      <rPr>
        <b/>
        <sz val="11"/>
        <color theme="1"/>
        <rFont val="Calibri"/>
        <family val="2"/>
        <charset val="161"/>
        <scheme val="minor"/>
      </rPr>
      <t>Α.3.4.</t>
    </r>
    <r>
      <rPr>
        <sz val="11"/>
        <color theme="1"/>
        <rFont val="Calibri"/>
        <family val="2"/>
        <charset val="161"/>
        <scheme val="minor"/>
      </rPr>
      <t xml:space="preserve"> Πλήθος εκπαιδευτικών στα </t>
    </r>
    <r>
      <rPr>
        <b/>
        <sz val="11"/>
        <color theme="1"/>
        <rFont val="Calibri"/>
        <family val="2"/>
        <charset val="161"/>
        <scheme val="minor"/>
      </rPr>
      <t xml:space="preserve">Ιδιωτικά Λύκεια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</si>
  <si>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Λύκεια (και Ημερ/σια - Εσπερ/να ΕΠΑΛ και Εσπερ/να ΓΕΛ)</t>
  </si>
  <si>
    <r>
      <t xml:space="preserve">Α.4. </t>
    </r>
    <r>
      <rPr>
        <sz val="11"/>
        <color theme="1"/>
        <rFont val="Calibri"/>
        <family val="2"/>
        <charset val="161"/>
        <scheme val="minor"/>
      </rPr>
      <t xml:space="preserve">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Βαθμολογική κατάταξη</t>
    </r>
    <r>
      <rPr>
        <sz val="11"/>
        <color theme="1"/>
        <rFont val="Calibri"/>
        <family val="2"/>
        <charset val="161"/>
        <scheme val="minor"/>
      </rPr>
      <t xml:space="preserve"> και φύλο</t>
    </r>
  </si>
  <si>
    <t>ΑΝΔΡΕΣ</t>
  </si>
  <si>
    <t>ΓΥΝΑΙΚΕΣ</t>
  </si>
  <si>
    <t>Φύλο/ Εκπ/κη Βαθμίδα</t>
  </si>
  <si>
    <t>Α/ΘΜΙΑ</t>
  </si>
  <si>
    <t>Β/ΘΜΙΑ</t>
  </si>
  <si>
    <t>Άθροισμα</t>
  </si>
  <si>
    <r>
      <t>Α.5. Ηλικιακή διάρθρωση</t>
    </r>
    <r>
      <rPr>
        <sz val="11"/>
        <color theme="1"/>
        <rFont val="Calibri"/>
        <family val="2"/>
        <charset val="161"/>
        <scheme val="minor"/>
      </rPr>
      <t xml:space="preserve"> ιδιωτικών εκπαιδευτικών, ανεξαρτήτως φύλου</t>
    </r>
  </si>
  <si>
    <r>
      <t xml:space="preserve">Α.5.1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</t>
    </r>
  </si>
  <si>
    <r>
      <t xml:space="preserve">Α.5.3.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</si>
  <si>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Ηλικιακή Ομάδα</t>
  </si>
  <si>
    <t>ΠΛΗΘΟΣ</t>
  </si>
  <si>
    <t>22 - 30</t>
  </si>
  <si>
    <t>31 - 40</t>
  </si>
  <si>
    <t>22-40</t>
  </si>
  <si>
    <t>41 - 45</t>
  </si>
  <si>
    <t>46 - 50</t>
  </si>
  <si>
    <t>51 - 55</t>
  </si>
  <si>
    <t>41-55</t>
  </si>
  <si>
    <t>56 - 60</t>
  </si>
  <si>
    <t>61 - 65</t>
  </si>
  <si>
    <t>66+</t>
  </si>
  <si>
    <t>56-66+</t>
  </si>
  <si>
    <t>δ/υ</t>
  </si>
  <si>
    <r>
      <t xml:space="preserve">Α.5.2. </t>
    </r>
    <r>
      <rPr>
        <sz val="11"/>
        <color theme="1"/>
        <rFont val="Calibri"/>
        <family val="2"/>
        <charset val="161"/>
        <scheme val="minor"/>
      </rPr>
      <t>Ηλικιακή διάρθρωση ιδιωτικών εκπαιδευτικών Α</t>
    </r>
    <r>
      <rPr>
        <b/>
        <sz val="11"/>
        <color theme="1"/>
        <rFont val="Calibri"/>
        <family val="2"/>
        <charset val="161"/>
        <scheme val="minor"/>
      </rPr>
      <t>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</si>
  <si>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22 - 40</t>
  </si>
  <si>
    <t>41 - 55</t>
  </si>
  <si>
    <t>56 - 66+</t>
  </si>
  <si>
    <t>Δ/Υ</t>
  </si>
  <si>
    <r>
      <t xml:space="preserve">Α.6. </t>
    </r>
    <r>
      <rPr>
        <sz val="11"/>
        <color theme="1"/>
        <rFont val="Calibri"/>
        <family val="2"/>
        <charset val="161"/>
        <scheme val="minor"/>
      </rPr>
      <t xml:space="preserve">Κατάταξη του πλήθους των ιδιωτικών εκπ/κών βάσει του </t>
    </r>
    <r>
      <rPr>
        <b/>
        <sz val="11"/>
        <color theme="1"/>
        <rFont val="Calibri"/>
        <family val="2"/>
        <charset val="161"/>
        <scheme val="minor"/>
      </rPr>
      <t>υποχρεωτικού ωραρίου διδασκαλίας</t>
    </r>
  </si>
  <si>
    <t>α/α</t>
  </si>
  <si>
    <t>ΔΙΔΑΚΤΙΚΟ ΩΡΑΡΙΟ</t>
  </si>
  <si>
    <t>1-7</t>
  </si>
  <si>
    <t>1 - 17</t>
  </si>
  <si>
    <t>8-17</t>
  </si>
  <si>
    <t>18-24</t>
  </si>
  <si>
    <t xml:space="preserve"> 18 - 25+</t>
  </si>
  <si>
    <t>25+</t>
  </si>
  <si>
    <r>
      <t xml:space="preserve">Α.6.1.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φύλο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</si>
  <si>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Α.6.2.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</si>
  <si>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ΑΟΡΙΣΤΟΥ ΧΡΟΝΟΥ</t>
  </si>
  <si>
    <t>ΒΑΘΜΙΔΑ/ΩΡΑΡΙΟ</t>
  </si>
  <si>
    <t>Αορίστου 
χρόνου</t>
  </si>
  <si>
    <t>Αορίστου 
με Οργανική</t>
  </si>
  <si>
    <t>Α/ΘΜΙΑ ΕΚΠΑΙΔΕΥΣΗ</t>
  </si>
  <si>
    <r>
      <t xml:space="preserve">Α.7.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</si>
  <si>
    <t>Περιφερειακές Δ/νσεις Α/θμιας 
και Β/θμιας Εκπαίδευσης</t>
  </si>
  <si>
    <t>%
στην Περιφερεια</t>
  </si>
  <si>
    <t>ΑΤΤΙΚΗΣ</t>
  </si>
  <si>
    <t>ΚΕΝΤΡΙΚΗΣ ΜΑΚΕΔΟΝΙΑΣ</t>
  </si>
  <si>
    <t>ΠΕΛΟΠΟΝΝΗΣΟΥ</t>
  </si>
  <si>
    <t>ΔΥΤΙΚΗΣ ΕΛΛΑΔΑΣ</t>
  </si>
  <si>
    <t>ΚΡΗΤΗΣ</t>
  </si>
  <si>
    <t>ΝΟΤΙΟΥ ΑΙΓΑΙΟΥ</t>
  </si>
  <si>
    <t>ΗΠΕΙΡΟΥ</t>
  </si>
  <si>
    <t>ΑΝ. ΜΑΚΕΔΟΝΙΑΣ ΚΑΙ ΘΡΑΚΗΣ</t>
  </si>
  <si>
    <t>ΣΤΕΡΕΑΣ ΕΛΛΑΔΑΣ</t>
  </si>
  <si>
    <t>ΒΟΡΕΙΟΥ ΑΙΓΑΙΟΥ</t>
  </si>
  <si>
    <t>ΔΥΤΙΚΗΣ ΜΑΚΕΔΟΝΙΑΣ</t>
  </si>
  <si>
    <t>ΙΟΝΙΩΝ ΝΗΣΩΝ</t>
  </si>
  <si>
    <r>
      <t xml:space="preserve">Α.7.1.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εργασιακή σχέση, ανεξαρτήτως φύλου </t>
    </r>
  </si>
  <si>
    <t>Ι.Δ.Α.Χ.</t>
  </si>
  <si>
    <t>Ι.Δ.Α.Χ. 
Οργανική</t>
  </si>
  <si>
    <t>σε 
αναπλ/ση</t>
  </si>
  <si>
    <t>% στην Περιφέρεια</t>
  </si>
  <si>
    <r>
      <t xml:space="preserve">Α.7.2.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ΗΛΙΚΙΑΚΗ ΟΜΑΔΑ, ανεξαρτήτως φύλου </t>
    </r>
  </si>
  <si>
    <t>41-50</t>
  </si>
  <si>
    <t>51-60</t>
  </si>
  <si>
    <t>61-66+</t>
  </si>
  <si>
    <t>22-50</t>
  </si>
  <si>
    <t>51-66+</t>
  </si>
  <si>
    <r>
      <t xml:space="preserve">Α.8.1.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</si>
  <si>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Α.8.2.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</si>
  <si>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Δ/ΝΣΗ ΕΚΠΑΙΔΕΥΣΗΣ</t>
  </si>
  <si>
    <t>ΛΟΙΠΕΣ Δ/ΝΣΕΙΣ</t>
  </si>
  <si>
    <r>
      <rPr>
        <b/>
        <sz val="11"/>
        <color theme="1"/>
        <rFont val="Calibri"/>
        <family val="2"/>
        <charset val="161"/>
        <scheme val="minor"/>
      </rPr>
      <t xml:space="preserve">Α.8.3.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</si>
  <si>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Α.8.5.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</si>
  <si>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t>ΜΕΙΩΜΕΝΟΥ</t>
  </si>
  <si>
    <t>ΠΛΗΡΟΥΣ</t>
  </si>
  <si>
    <t>% ΣΤΗ 
Δ/ΝΣΗ</t>
  </si>
  <si>
    <r>
      <rPr>
        <b/>
        <sz val="11"/>
        <color theme="1"/>
        <rFont val="Calibri"/>
        <family val="2"/>
        <charset val="161"/>
        <scheme val="minor"/>
      </rPr>
      <t xml:space="preserve">Α.8.4.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</si>
  <si>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Α.8.6.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</si>
  <si>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r>
      <t xml:space="preserve">Α.11.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</si>
  <si>
    <t>ΗΛΙΚΙΑΚΗ ΟΜΑΔΑ</t>
  </si>
  <si>
    <t>% ΣΤΗΝ 
ΗΛΙΑΚ. ΟΜΑΔ.</t>
  </si>
  <si>
    <r>
      <t xml:space="preserve">Α.9.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</si>
  <si>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Α.9.1.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Σύμβαση Εργασίας</t>
    </r>
  </si>
  <si>
    <r>
      <t xml:space="preserve">Α.9.2.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Ωράριο</t>
    </r>
  </si>
  <si>
    <t>ΕΚΠΑΙΔΕΥΤΙΚΟΙ ΚΛΑΔΟΙ</t>
  </si>
  <si>
    <t>% ΣΤΟΝ Κλαδο</t>
  </si>
  <si>
    <r>
      <t xml:space="preserve">Α.10. </t>
    </r>
    <r>
      <rPr>
        <sz val="10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0"/>
        <color theme="1"/>
        <rFont val="Calibri"/>
        <family val="2"/>
        <charset val="161"/>
        <scheme val="minor"/>
      </rPr>
      <t>κατά Εκπαιδευτικό κλάδο</t>
    </r>
    <r>
      <rPr>
        <sz val="10"/>
        <color theme="1"/>
        <rFont val="Calibri"/>
        <family val="2"/>
        <charset val="161"/>
        <scheme val="minor"/>
      </rPr>
      <t xml:space="preserve"> </t>
    </r>
  </si>
  <si>
    <t>Ηλικιακές Ομάδες</t>
  </si>
  <si>
    <t>41-60</t>
  </si>
  <si>
    <t>ΛΟΙΠΟΙ ΚΛΑΔΟΙ</t>
  </si>
  <si>
    <t>Α.2.0.3. Εκπαιδευτικοί κατά κλάδο που εργάζονται σε περισσότερες από τρεις Σχολικές Μονάδες</t>
  </si>
  <si>
    <t>ΟΡΙΣΜ. ΧΡ.</t>
  </si>
  <si>
    <t>AΟΡIΣ. ΧΡ.</t>
  </si>
  <si>
    <t>ΟΡΙΣΜ.  ΧΡΟΝΟΥ</t>
  </si>
  <si>
    <t>αναπλ,</t>
  </si>
  <si>
    <t>σε αναπλή - ρωση</t>
  </si>
  <si>
    <t>ΟΡΙΣ. ΧΡ.</t>
  </si>
  <si>
    <t>Μέσος όρος από ΗΛΙΚΙΑ</t>
  </si>
  <si>
    <t>ΦΥΛΟ</t>
  </si>
  <si>
    <t>μ.ο. στην Η.Ο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</si>
</sst>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7">
    <xf numFmtId="0" fontId="0" fillId="0" borderId="0" xfId="0"/>
    <xf numFmtId="0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10" fontId="1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8" fillId="0" borderId="0" xfId="0" applyFont="1" applyAlignment="1">
      <alignment horizontal="center" wrapText="1"/>
    </xf>
    <xf numFmtId="0" fontId="18" fillId="0" borderId="0" xfId="0" applyFont="1"/>
    <xf numFmtId="0" fontId="16" fillId="0" borderId="0" xfId="0" applyFont="1" applyBorder="1"/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/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21" fillId="0" borderId="0" xfId="0" applyFont="1"/>
    <xf numFmtId="10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3" fontId="0" fillId="0" borderId="0" xfId="0" applyNumberFormat="1" applyFill="1" applyBorder="1"/>
    <xf numFmtId="0" fontId="0" fillId="0" borderId="0" xfId="0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10" xfId="0" applyFont="1" applyBorder="1"/>
    <xf numFmtId="0" fontId="16" fillId="0" borderId="0" xfId="0" applyFont="1" applyFill="1" applyAlignment="1">
      <alignment horizontal="center"/>
    </xf>
    <xf numFmtId="0" fontId="0" fillId="0" borderId="0" xfId="0" applyAlignment="1"/>
    <xf numFmtId="0" fontId="22" fillId="0" borderId="0" xfId="0" applyFont="1"/>
    <xf numFmtId="0" fontId="0" fillId="0" borderId="0" xfId="0" applyFill="1" applyBorder="1" applyAlignment="1">
      <alignment horizontal="left" wrapText="1" inden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0" fontId="0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10" fontId="19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6" fillId="0" borderId="0" xfId="0" applyNumberFormat="1" applyFon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0" fontId="16" fillId="0" borderId="10" xfId="0" applyFont="1" applyFill="1" applyBorder="1"/>
    <xf numFmtId="0" fontId="0" fillId="0" borderId="18" xfId="0" applyBorder="1" applyAlignment="1">
      <alignment horizontal="center"/>
    </xf>
    <xf numFmtId="0" fontId="16" fillId="0" borderId="11" xfId="0" applyFont="1" applyFill="1" applyBorder="1"/>
    <xf numFmtId="10" fontId="0" fillId="0" borderId="0" xfId="0" applyNumberFormat="1"/>
    <xf numFmtId="0" fontId="0" fillId="0" borderId="12" xfId="0" applyFill="1" applyBorder="1" applyAlignment="1">
      <alignment horizontal="center"/>
    </xf>
    <xf numFmtId="10" fontId="0" fillId="0" borderId="13" xfId="0" applyNumberFormat="1" applyFill="1" applyBorder="1"/>
    <xf numFmtId="10" fontId="0" fillId="0" borderId="15" xfId="0" applyNumberFormat="1" applyFill="1" applyBorder="1"/>
    <xf numFmtId="10" fontId="16" fillId="0" borderId="15" xfId="0" applyNumberFormat="1" applyFont="1" applyFill="1" applyBorder="1"/>
    <xf numFmtId="0" fontId="16" fillId="0" borderId="16" xfId="0" applyFont="1" applyFill="1" applyBorder="1" applyAlignment="1">
      <alignment horizontal="left"/>
    </xf>
    <xf numFmtId="3" fontId="16" fillId="0" borderId="17" xfId="0" applyNumberFormat="1" applyFont="1" applyFill="1" applyBorder="1"/>
    <xf numFmtId="0" fontId="0" fillId="0" borderId="0" xfId="0" applyBorder="1" applyAlignment="1"/>
    <xf numFmtId="0" fontId="16" fillId="0" borderId="0" xfId="0" applyFont="1" applyBorder="1" applyAlignment="1">
      <alignment vertical="center"/>
    </xf>
    <xf numFmtId="10" fontId="22" fillId="0" borderId="0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10" fontId="22" fillId="0" borderId="19" xfId="0" applyNumberFormat="1" applyFont="1" applyFill="1" applyBorder="1" applyAlignment="1">
      <alignment horizontal="center"/>
    </xf>
    <xf numFmtId="10" fontId="0" fillId="0" borderId="15" xfId="0" applyNumberFormat="1" applyFill="1" applyBorder="1" applyAlignment="1">
      <alignment horizontal="center"/>
    </xf>
    <xf numFmtId="10" fontId="18" fillId="0" borderId="19" xfId="0" applyNumberFormat="1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/>
    </xf>
    <xf numFmtId="3" fontId="16" fillId="0" borderId="20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18" fillId="0" borderId="0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0" fontId="18" fillId="0" borderId="19" xfId="0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16" fillId="0" borderId="15" xfId="0" applyNumberFormat="1" applyFont="1" applyBorder="1" applyAlignment="1">
      <alignment horizontal="center"/>
    </xf>
    <xf numFmtId="10" fontId="16" fillId="0" borderId="20" xfId="0" applyNumberFormat="1" applyFont="1" applyFill="1" applyBorder="1" applyAlignment="1">
      <alignment horizontal="center"/>
    </xf>
    <xf numFmtId="10" fontId="16" fillId="0" borderId="17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1" fillId="0" borderId="0" xfId="0" applyFont="1" applyFill="1" applyBorder="1"/>
    <xf numFmtId="17" fontId="23" fillId="0" borderId="0" xfId="0" quotePrefix="1" applyNumberFormat="1" applyFont="1" applyFill="1" applyBorder="1" applyAlignment="1">
      <alignment horizontal="center"/>
    </xf>
    <xf numFmtId="0" fontId="23" fillId="0" borderId="0" xfId="0" quotePrefix="1" applyFont="1" applyFill="1" applyBorder="1"/>
    <xf numFmtId="0" fontId="0" fillId="0" borderId="13" xfId="0" applyBorder="1" applyAlignment="1">
      <alignment horizontal="center"/>
    </xf>
    <xf numFmtId="0" fontId="16" fillId="34" borderId="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0" fontId="18" fillId="0" borderId="13" xfId="0" applyNumberFormat="1" applyFont="1" applyFill="1" applyBorder="1" applyAlignment="1">
      <alignment horizontal="center"/>
    </xf>
    <xf numFmtId="10" fontId="18" fillId="0" borderId="15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16" fillId="34" borderId="12" xfId="0" applyNumberFormat="1" applyFont="1" applyFill="1" applyBorder="1" applyAlignment="1">
      <alignment horizontal="center"/>
    </xf>
    <xf numFmtId="10" fontId="22" fillId="34" borderId="0" xfId="0" applyNumberFormat="1" applyFont="1" applyFill="1" applyBorder="1" applyAlignment="1">
      <alignment horizontal="center"/>
    </xf>
    <xf numFmtId="10" fontId="22" fillId="34" borderId="13" xfId="0" applyNumberFormat="1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10" fontId="22" fillId="0" borderId="13" xfId="0" applyNumberFormat="1" applyFont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10" fontId="20" fillId="0" borderId="15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10" fontId="22" fillId="0" borderId="19" xfId="0" applyNumberFormat="1" applyFont="1" applyBorder="1" applyAlignment="1">
      <alignment horizontal="center"/>
    </xf>
    <xf numFmtId="3" fontId="16" fillId="34" borderId="0" xfId="0" applyNumberFormat="1" applyFont="1" applyFill="1" applyBorder="1" applyAlignment="1">
      <alignment horizontal="center"/>
    </xf>
    <xf numFmtId="3" fontId="16" fillId="34" borderId="13" xfId="0" applyNumberFormat="1" applyFont="1" applyFill="1" applyBorder="1" applyAlignment="1">
      <alignment horizontal="center"/>
    </xf>
    <xf numFmtId="10" fontId="18" fillId="0" borderId="13" xfId="0" applyNumberFormat="1" applyFont="1" applyBorder="1" applyAlignment="1">
      <alignment horizontal="center"/>
    </xf>
    <xf numFmtId="10" fontId="22" fillId="0" borderId="13" xfId="0" applyNumberFormat="1" applyFont="1" applyFill="1" applyBorder="1" applyAlignment="1">
      <alignment horizontal="center"/>
    </xf>
    <xf numFmtId="10" fontId="22" fillId="0" borderId="15" xfId="0" applyNumberFormat="1" applyFont="1" applyFill="1" applyBorder="1" applyAlignment="1">
      <alignment horizontal="center"/>
    </xf>
    <xf numFmtId="10" fontId="20" fillId="0" borderId="15" xfId="0" applyNumberFormat="1" applyFont="1" applyFill="1" applyBorder="1" applyAlignment="1">
      <alignment horizontal="center"/>
    </xf>
    <xf numFmtId="10" fontId="22" fillId="0" borderId="20" xfId="0" applyNumberFormat="1" applyFont="1" applyFill="1" applyBorder="1" applyAlignment="1">
      <alignment horizontal="center"/>
    </xf>
    <xf numFmtId="10" fontId="22" fillId="0" borderId="1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0" xfId="0" applyFont="1" applyFill="1" applyBorder="1" applyAlignment="1">
      <alignment wrapText="1"/>
    </xf>
    <xf numFmtId="0" fontId="21" fillId="0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6" fillId="35" borderId="21" xfId="0" applyFont="1" applyFill="1" applyBorder="1" applyAlignment="1">
      <alignment horizontal="right"/>
    </xf>
    <xf numFmtId="0" fontId="16" fillId="0" borderId="25" xfId="0" applyFont="1" applyBorder="1" applyAlignment="1">
      <alignment wrapText="1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wrapText="1"/>
    </xf>
    <xf numFmtId="10" fontId="20" fillId="0" borderId="29" xfId="0" applyNumberFormat="1" applyFont="1" applyBorder="1" applyAlignment="1">
      <alignment horizontal="center"/>
    </xf>
    <xf numFmtId="10" fontId="22" fillId="0" borderId="29" xfId="0" applyNumberFormat="1" applyFont="1" applyBorder="1" applyAlignment="1">
      <alignment horizontal="center"/>
    </xf>
    <xf numFmtId="10" fontId="22" fillId="0" borderId="30" xfId="0" applyNumberFormat="1" applyFont="1" applyBorder="1" applyAlignment="1">
      <alignment horizontal="center"/>
    </xf>
    <xf numFmtId="0" fontId="16" fillId="0" borderId="0" xfId="0" quotePrefix="1" applyFont="1" applyFill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10" fontId="19" fillId="0" borderId="13" xfId="0" applyNumberFormat="1" applyFont="1" applyFill="1" applyBorder="1" applyAlignment="1">
      <alignment horizontal="center"/>
    </xf>
    <xf numFmtId="3" fontId="16" fillId="35" borderId="21" xfId="0" applyNumberFormat="1" applyFont="1" applyFill="1" applyBorder="1" applyAlignment="1">
      <alignment horizontal="center"/>
    </xf>
    <xf numFmtId="3" fontId="16" fillId="35" borderId="22" xfId="0" applyNumberFormat="1" applyFont="1" applyFill="1" applyBorder="1" applyAlignment="1">
      <alignment horizontal="center"/>
    </xf>
    <xf numFmtId="0" fontId="0" fillId="33" borderId="24" xfId="0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0" fontId="16" fillId="33" borderId="16" xfId="0" applyFont="1" applyFill="1" applyBorder="1" applyAlignment="1">
      <alignment horizontal="right"/>
    </xf>
    <xf numFmtId="3" fontId="0" fillId="0" borderId="20" xfId="0" applyNumberForma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10" fontId="18" fillId="0" borderId="0" xfId="0" applyNumberFormat="1" applyFont="1"/>
    <xf numFmtId="0" fontId="16" fillId="35" borderId="21" xfId="0" applyFont="1" applyFill="1" applyBorder="1" applyAlignment="1">
      <alignment horizontal="left"/>
    </xf>
    <xf numFmtId="3" fontId="16" fillId="33" borderId="20" xfId="0" applyNumberFormat="1" applyFont="1" applyFill="1" applyBorder="1" applyAlignment="1">
      <alignment horizontal="center"/>
    </xf>
    <xf numFmtId="3" fontId="16" fillId="35" borderId="23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 wrapText="1"/>
    </xf>
    <xf numFmtId="0" fontId="19" fillId="35" borderId="33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/>
    </xf>
    <xf numFmtId="10" fontId="21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0" borderId="24" xfId="0" applyBorder="1"/>
    <xf numFmtId="0" fontId="16" fillId="0" borderId="34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wrapText="1"/>
    </xf>
    <xf numFmtId="0" fontId="19" fillId="35" borderId="38" xfId="0" applyFont="1" applyFill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center"/>
    </xf>
    <xf numFmtId="0" fontId="16" fillId="35" borderId="39" xfId="0" applyFont="1" applyFill="1" applyBorder="1" applyAlignment="1">
      <alignment horizontal="left"/>
    </xf>
    <xf numFmtId="3" fontId="23" fillId="35" borderId="22" xfId="0" applyNumberFormat="1" applyFont="1" applyFill="1" applyBorder="1" applyAlignment="1">
      <alignment horizontal="center"/>
    </xf>
    <xf numFmtId="3" fontId="16" fillId="35" borderId="39" xfId="0" applyNumberFormat="1" applyFont="1" applyFill="1" applyBorder="1" applyAlignment="1">
      <alignment horizontal="center"/>
    </xf>
    <xf numFmtId="0" fontId="0" fillId="0" borderId="0" xfId="0"/>
    <xf numFmtId="10" fontId="21" fillId="0" borderId="13" xfId="0" applyNumberFormat="1" applyFont="1" applyFill="1" applyBorder="1" applyAlignment="1">
      <alignment horizontal="center"/>
    </xf>
    <xf numFmtId="0" fontId="20" fillId="36" borderId="25" xfId="0" applyFont="1" applyFill="1" applyBorder="1" applyAlignment="1">
      <alignment horizontal="center"/>
    </xf>
    <xf numFmtId="0" fontId="20" fillId="36" borderId="27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3" fontId="0" fillId="36" borderId="12" xfId="0" applyNumberForma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10" fontId="18" fillId="0" borderId="29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0" fontId="18" fillId="0" borderId="3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5" borderId="33" xfId="0" applyFont="1" applyFill="1" applyBorder="1"/>
    <xf numFmtId="0" fontId="19" fillId="0" borderId="33" xfId="0" applyFont="1" applyFill="1" applyBorder="1" applyAlignment="1">
      <alignment horizontal="center" vertical="center" wrapText="1"/>
    </xf>
    <xf numFmtId="0" fontId="16" fillId="0" borderId="31" xfId="0" applyFont="1" applyFill="1" applyBorder="1"/>
    <xf numFmtId="0" fontId="0" fillId="0" borderId="0" xfId="0"/>
    <xf numFmtId="0" fontId="16" fillId="35" borderId="31" xfId="0" applyFont="1" applyFill="1" applyBorder="1" applyAlignment="1">
      <alignment horizontal="center"/>
    </xf>
    <xf numFmtId="0" fontId="16" fillId="35" borderId="32" xfId="0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/>
    </xf>
    <xf numFmtId="0" fontId="0" fillId="0" borderId="12" xfId="0" applyBorder="1"/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35" borderId="36" xfId="0" applyFont="1" applyFill="1" applyBorder="1"/>
    <xf numFmtId="0" fontId="16" fillId="35" borderId="36" xfId="0" applyFont="1" applyFill="1" applyBorder="1"/>
    <xf numFmtId="0" fontId="16" fillId="38" borderId="0" xfId="0" quotePrefix="1" applyFont="1" applyFill="1" applyBorder="1" applyAlignment="1">
      <alignment horizontal="center"/>
    </xf>
    <xf numFmtId="0" fontId="0" fillId="36" borderId="0" xfId="0" quotePrefix="1" applyFill="1" applyAlignment="1">
      <alignment horizontal="center"/>
    </xf>
    <xf numFmtId="0" fontId="22" fillId="0" borderId="0" xfId="0" applyFont="1" applyAlignment="1">
      <alignment horizontal="left"/>
    </xf>
    <xf numFmtId="0" fontId="20" fillId="35" borderId="40" xfId="0" applyFont="1" applyFill="1" applyBorder="1" applyAlignment="1">
      <alignment horizontal="left"/>
    </xf>
    <xf numFmtId="0" fontId="16" fillId="35" borderId="40" xfId="0" applyFont="1" applyFill="1" applyBorder="1" applyAlignment="1">
      <alignment horizontal="left"/>
    </xf>
    <xf numFmtId="0" fontId="16" fillId="35" borderId="36" xfId="0" applyFont="1" applyFill="1" applyBorder="1" applyAlignment="1">
      <alignment horizontal="center"/>
    </xf>
    <xf numFmtId="3" fontId="16" fillId="35" borderId="40" xfId="0" applyNumberFormat="1" applyFont="1" applyFill="1" applyBorder="1" applyAlignment="1">
      <alignment horizontal="center"/>
    </xf>
    <xf numFmtId="10" fontId="26" fillId="0" borderId="0" xfId="0" applyNumberFormat="1" applyFont="1" applyAlignment="1">
      <alignment horizontal="center"/>
    </xf>
    <xf numFmtId="0" fontId="25" fillId="35" borderId="36" xfId="0" applyFont="1" applyFill="1" applyBorder="1" applyAlignment="1">
      <alignment horizontal="center"/>
    </xf>
    <xf numFmtId="10" fontId="25" fillId="0" borderId="0" xfId="0" applyNumberFormat="1" applyFont="1" applyAlignment="1">
      <alignment horizontal="center"/>
    </xf>
    <xf numFmtId="0" fontId="25" fillId="36" borderId="0" xfId="0" quotePrefix="1" applyFont="1" applyFill="1" applyAlignment="1">
      <alignment horizontal="center"/>
    </xf>
    <xf numFmtId="0" fontId="25" fillId="38" borderId="0" xfId="0" quotePrefix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23" fillId="0" borderId="0" xfId="0" applyFont="1" applyFill="1"/>
    <xf numFmtId="10" fontId="16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right"/>
    </xf>
    <xf numFmtId="3" fontId="24" fillId="0" borderId="0" xfId="0" applyNumberFormat="1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10" fontId="23" fillId="0" borderId="13" xfId="0" applyNumberFormat="1" applyFon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0" borderId="0" xfId="0" quotePrefix="1" applyFont="1" applyFill="1"/>
    <xf numFmtId="0" fontId="16" fillId="0" borderId="0" xfId="0" applyFont="1" applyFill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0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20" fillId="37" borderId="28" xfId="0" applyFont="1" applyFill="1" applyBorder="1" applyAlignment="1">
      <alignment horizontal="center" wrapText="1"/>
    </xf>
    <xf numFmtId="0" fontId="16" fillId="0" borderId="28" xfId="0" applyFont="1" applyFill="1" applyBorder="1" applyAlignment="1">
      <alignment horizontal="center"/>
    </xf>
    <xf numFmtId="0" fontId="20" fillId="33" borderId="28" xfId="0" applyFont="1" applyFill="1" applyBorder="1" applyAlignment="1">
      <alignment horizontal="center"/>
    </xf>
    <xf numFmtId="0" fontId="16" fillId="33" borderId="25" xfId="0" applyFont="1" applyFill="1" applyBorder="1" applyAlignment="1"/>
    <xf numFmtId="0" fontId="16" fillId="33" borderId="27" xfId="0" applyFont="1" applyFill="1" applyBorder="1" applyAlignment="1"/>
    <xf numFmtId="0" fontId="16" fillId="33" borderId="26" xfId="0" applyFont="1" applyFill="1" applyBorder="1" applyAlignment="1"/>
    <xf numFmtId="3" fontId="16" fillId="35" borderId="28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9" fillId="33" borderId="26" xfId="0" applyFont="1" applyFill="1" applyBorder="1" applyAlignment="1"/>
    <xf numFmtId="0" fontId="19" fillId="33" borderId="28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 wrapText="1"/>
    </xf>
    <xf numFmtId="3" fontId="0" fillId="0" borderId="34" xfId="0" applyNumberForma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3" fontId="16" fillId="36" borderId="25" xfId="0" applyNumberFormat="1" applyFont="1" applyFill="1" applyBorder="1" applyAlignment="1">
      <alignment horizontal="center"/>
    </xf>
    <xf numFmtId="3" fontId="16" fillId="36" borderId="27" xfId="0" applyNumberFormat="1" applyFont="1" applyFill="1" applyBorder="1" applyAlignment="1">
      <alignment horizontal="center"/>
    </xf>
    <xf numFmtId="3" fontId="16" fillId="37" borderId="27" xfId="0" applyNumberFormat="1" applyFont="1" applyFill="1" applyBorder="1" applyAlignment="1">
      <alignment horizontal="center"/>
    </xf>
    <xf numFmtId="3" fontId="16" fillId="0" borderId="26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20" fillId="0" borderId="0" xfId="0" applyFont="1" applyAlignment="1"/>
    <xf numFmtId="0" fontId="0" fillId="0" borderId="0" xfId="0" applyFill="1" applyAlignment="1">
      <alignment horizontal="center"/>
    </xf>
    <xf numFmtId="0" fontId="22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Πλήθος εκπαιδευτικού προσωπικού</a:t>
            </a:r>
            <a:endParaRPr lang="en-US"/>
          </a:p>
        </c:rich>
      </c:tx>
      <c:layout>
        <c:manualLayout>
          <c:xMode val="edge"/>
          <c:yMode val="edge"/>
          <c:x val="0.12356557506698597"/>
          <c:y val="2.4615384615384615E-2"/>
        </c:manualLayout>
      </c:layout>
      <c:overlay val="0"/>
    </c:title>
    <c:autoTitleDeleted val="0"/>
    <c:view3D>
      <c:rotX val="75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5.4307070933944088E-2"/>
                  <c:y val="-0.2277349485160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88-446D-9D9F-8C7849CB12DF}"/>
                </c:ext>
              </c:extLst>
            </c:dLbl>
            <c:dLbl>
              <c:idx val="1"/>
              <c:layout>
                <c:manualLayout>
                  <c:x val="7.8628235018711787E-2"/>
                  <c:y val="-3.589743589743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88-446D-9D9F-8C7849CB12DF}"/>
                </c:ext>
              </c:extLst>
            </c:dLbl>
            <c:dLbl>
              <c:idx val="2"/>
              <c:layout>
                <c:manualLayout>
                  <c:x val="4.1123806194659468E-2"/>
                  <c:y val="0.193846153846153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88-446D-9D9F-8C7849CB12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'A1'!$A$4:$A$6</c:f>
              <c:strCache>
                <c:ptCount val="3"/>
                <c:pt idx="0">
                  <c:v>Ιδιωτικού Δικαίου Αορίστου Χρόνου (Ι.Δ.Α.Χ.)</c:v>
                </c:pt>
                <c:pt idx="1">
                  <c:v>Ιδιωτικού Δικαίου Αορίστου Χρόνου (Ι.Δ.Α.Χ.) με Οργανική σε Ισότιμο προς τα Δημόσια Σχολείο</c:v>
                </c:pt>
                <c:pt idx="2">
                  <c:v>Αναπληρωτής Ιδιωτικής Εκπαίδευσης (ν. 682/1977 άρ.35, παρ.4)</c:v>
                </c:pt>
              </c:strCache>
            </c:strRef>
          </c:cat>
          <c:val>
            <c:numRef>
              <c:f>'A1'!$D$4:$D$6</c:f>
              <c:numCache>
                <c:formatCode>0.00%</c:formatCode>
                <c:ptCount val="3"/>
                <c:pt idx="0">
                  <c:v>0.90653669724770647</c:v>
                </c:pt>
                <c:pt idx="1">
                  <c:v>4.2144495412844034E-2</c:v>
                </c:pt>
                <c:pt idx="2">
                  <c:v>5.1318807339449539E-2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8-446D-9D9F-8C7849CB12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Εκπ/κοί</a:t>
            </a:r>
            <a:r>
              <a:rPr lang="el-GR" sz="800" baseline="0"/>
              <a:t> κατά κλάδο που εργάζονται σε περισσότερες (από μία) σχολικές μονάδες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03018372703412"/>
          <c:y val="6.4741812022000106E-2"/>
          <c:w val="0.84034046028876375"/>
          <c:h val="0.8693998406449193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'A2'!$F$29</c:f>
              <c:strCache>
                <c:ptCount val="1"/>
                <c:pt idx="0">
                  <c:v>ΣΥΝΟΛΟ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('A2'!$A$30:$A$45,'A2'!$A$47)</c:f>
              <c:strCache>
                <c:ptCount val="17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  <c:pt idx="16">
                  <c:v>Λοιποί Κλάδοι</c:v>
                </c:pt>
              </c:strCache>
            </c:strRef>
          </c:cat>
          <c:val>
            <c:numRef>
              <c:f>('A2'!$F$30:$F$45,'A2'!$F$47)</c:f>
              <c:numCache>
                <c:formatCode>General</c:formatCode>
                <c:ptCount val="17"/>
                <c:pt idx="0">
                  <c:v>495</c:v>
                </c:pt>
                <c:pt idx="1">
                  <c:v>495</c:v>
                </c:pt>
                <c:pt idx="2">
                  <c:v>281</c:v>
                </c:pt>
                <c:pt idx="3">
                  <c:v>276</c:v>
                </c:pt>
                <c:pt idx="4">
                  <c:v>243</c:v>
                </c:pt>
                <c:pt idx="5">
                  <c:v>191</c:v>
                </c:pt>
                <c:pt idx="6">
                  <c:v>182</c:v>
                </c:pt>
                <c:pt idx="7">
                  <c:v>164</c:v>
                </c:pt>
                <c:pt idx="8">
                  <c:v>126</c:v>
                </c:pt>
                <c:pt idx="9">
                  <c:v>99</c:v>
                </c:pt>
                <c:pt idx="10">
                  <c:v>99</c:v>
                </c:pt>
                <c:pt idx="11">
                  <c:v>56</c:v>
                </c:pt>
                <c:pt idx="12">
                  <c:v>54</c:v>
                </c:pt>
                <c:pt idx="13">
                  <c:v>53</c:v>
                </c:pt>
                <c:pt idx="14">
                  <c:v>51</c:v>
                </c:pt>
                <c:pt idx="15">
                  <c:v>22</c:v>
                </c:pt>
                <c:pt idx="1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B-4637-AF6D-60DED307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7478144"/>
        <c:axId val="117479680"/>
        <c:axId val="0"/>
      </c:bar3DChart>
      <c:catAx>
        <c:axId val="117478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79680"/>
        <c:crosses val="autoZero"/>
        <c:auto val="1"/>
        <c:lblAlgn val="ctr"/>
        <c:lblOffset val="100"/>
        <c:noMultiLvlLbl val="0"/>
      </c:catAx>
      <c:valAx>
        <c:axId val="1174796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7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Εκπ/κοί</a:t>
            </a:r>
            <a:r>
              <a:rPr lang="el-GR" sz="800" baseline="0"/>
              <a:t> κατά κλάδο που εργάζονται σε </a:t>
            </a:r>
            <a:r>
              <a:rPr lang="el-GR" sz="1000" baseline="0"/>
              <a:t>δύο </a:t>
            </a:r>
            <a:r>
              <a:rPr lang="el-GR" sz="800" baseline="0"/>
              <a:t>σχολικές μονάδες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03018372703412"/>
          <c:y val="6.4741812022000106E-2"/>
          <c:w val="0.84034046028876375"/>
          <c:h val="0.8693998406449193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'A2'!$B$29</c:f>
              <c:strCache>
                <c:ptCount val="1"/>
                <c:pt idx="0">
                  <c:v>2 Σχολ. Μον.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'A2'!$A$30:$A$47</c:f>
              <c:strCache>
                <c:ptCount val="18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  <c:pt idx="16">
                  <c:v>ΠΕ40</c:v>
                </c:pt>
                <c:pt idx="17">
                  <c:v>Λοιποί Κλάδοι</c:v>
                </c:pt>
              </c:strCache>
            </c:strRef>
          </c:cat>
          <c:val>
            <c:numRef>
              <c:f>'A2'!$B$30:$B$47</c:f>
              <c:numCache>
                <c:formatCode>General</c:formatCode>
                <c:ptCount val="18"/>
                <c:pt idx="0">
                  <c:v>479</c:v>
                </c:pt>
                <c:pt idx="1">
                  <c:v>400</c:v>
                </c:pt>
                <c:pt idx="2">
                  <c:v>203</c:v>
                </c:pt>
                <c:pt idx="3">
                  <c:v>275</c:v>
                </c:pt>
                <c:pt idx="4">
                  <c:v>141</c:v>
                </c:pt>
                <c:pt idx="5">
                  <c:v>186</c:v>
                </c:pt>
                <c:pt idx="6">
                  <c:v>109</c:v>
                </c:pt>
                <c:pt idx="7">
                  <c:v>117</c:v>
                </c:pt>
                <c:pt idx="8">
                  <c:v>116</c:v>
                </c:pt>
                <c:pt idx="9">
                  <c:v>96</c:v>
                </c:pt>
                <c:pt idx="10">
                  <c:v>95</c:v>
                </c:pt>
                <c:pt idx="11">
                  <c:v>55</c:v>
                </c:pt>
                <c:pt idx="12">
                  <c:v>46</c:v>
                </c:pt>
                <c:pt idx="13">
                  <c:v>52</c:v>
                </c:pt>
                <c:pt idx="14">
                  <c:v>39</c:v>
                </c:pt>
                <c:pt idx="15">
                  <c:v>18</c:v>
                </c:pt>
                <c:pt idx="16">
                  <c:v>11</c:v>
                </c:pt>
                <c:pt idx="1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9-4B1D-AEA8-3B15C5A99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7529216"/>
        <c:axId val="117531008"/>
        <c:axId val="0"/>
      </c:bar3DChart>
      <c:catAx>
        <c:axId val="11752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531008"/>
        <c:crosses val="autoZero"/>
        <c:auto val="1"/>
        <c:lblAlgn val="ctr"/>
        <c:lblOffset val="100"/>
        <c:noMultiLvlLbl val="0"/>
      </c:catAx>
      <c:valAx>
        <c:axId val="1175310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52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Εκπ/κοί</a:t>
            </a:r>
            <a:r>
              <a:rPr lang="el-GR" sz="800" baseline="0"/>
              <a:t> κατά κλάδο που εργάζονται σε τουλάχιστον </a:t>
            </a:r>
            <a:r>
              <a:rPr lang="el-GR" sz="1000" baseline="0"/>
              <a:t>Τρεις </a:t>
            </a:r>
            <a:r>
              <a:rPr lang="el-GR" sz="800" baseline="0"/>
              <a:t>σχολικές μονάδες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03018372703412"/>
          <c:y val="6.4741812022000106E-2"/>
          <c:w val="0.84034046028876375"/>
          <c:h val="0.8693998406449193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'A2'!$B$67</c:f>
              <c:strCache>
                <c:ptCount val="1"/>
                <c:pt idx="0">
                  <c:v>περισσότερες από τρεις σχολ μοναδες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'A2'!$A$68:$A$79</c:f>
              <c:strCache>
                <c:ptCount val="12"/>
                <c:pt idx="0">
                  <c:v>ΠΕ05</c:v>
                </c:pt>
                <c:pt idx="1">
                  <c:v>ΠΕ06</c:v>
                </c:pt>
                <c:pt idx="2">
                  <c:v>ΠΕ11</c:v>
                </c:pt>
                <c:pt idx="3">
                  <c:v>ΠΕ07</c:v>
                </c:pt>
                <c:pt idx="4">
                  <c:v>ΠΕ86</c:v>
                </c:pt>
                <c:pt idx="5">
                  <c:v>ΠΕ02</c:v>
                </c:pt>
                <c:pt idx="6">
                  <c:v>ΠΕ08</c:v>
                </c:pt>
                <c:pt idx="7">
                  <c:v>ΠΕ01</c:v>
                </c:pt>
                <c:pt idx="8">
                  <c:v>ΠΕ79.01</c:v>
                </c:pt>
                <c:pt idx="9">
                  <c:v>ΠΕ91.01</c:v>
                </c:pt>
                <c:pt idx="10">
                  <c:v>ΠΕ04.01</c:v>
                </c:pt>
                <c:pt idx="11">
                  <c:v>Λοιποί Κλάδοι</c:v>
                </c:pt>
              </c:strCache>
            </c:strRef>
          </c:cat>
          <c:val>
            <c:numRef>
              <c:f>'A2'!$B$68:$B$79</c:f>
              <c:numCache>
                <c:formatCode>General</c:formatCode>
                <c:ptCount val="12"/>
                <c:pt idx="0">
                  <c:v>102</c:v>
                </c:pt>
                <c:pt idx="1">
                  <c:v>95</c:v>
                </c:pt>
                <c:pt idx="2">
                  <c:v>78</c:v>
                </c:pt>
                <c:pt idx="3">
                  <c:v>73</c:v>
                </c:pt>
                <c:pt idx="4">
                  <c:v>47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F-452B-B496-55728845C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9079680"/>
        <c:axId val="119081216"/>
        <c:axId val="0"/>
      </c:bar3DChart>
      <c:catAx>
        <c:axId val="1190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81216"/>
        <c:crosses val="autoZero"/>
        <c:auto val="1"/>
        <c:lblAlgn val="ctr"/>
        <c:lblOffset val="100"/>
        <c:noMultiLvlLbl val="0"/>
      </c:catAx>
      <c:valAx>
        <c:axId val="1190812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7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90-45E9-8C09-AC09D1CE10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'A2.1'!$G$5:$G$6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'A2.1'!$I$5:$I$6</c:f>
              <c:numCache>
                <c:formatCode>0.00%</c:formatCode>
                <c:ptCount val="2"/>
                <c:pt idx="0">
                  <c:v>0.64784546805349186</c:v>
                </c:pt>
                <c:pt idx="1">
                  <c:v>0.3521545319465082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0-45E9-8C09-AC09D1CE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135616"/>
        <c:axId val="119215232"/>
        <c:axId val="0"/>
      </c:bar3DChart>
      <c:catAx>
        <c:axId val="11913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15232"/>
        <c:crosses val="autoZero"/>
        <c:auto val="1"/>
        <c:lblAlgn val="ctr"/>
        <c:lblOffset val="100"/>
        <c:noMultiLvlLbl val="0"/>
      </c:catAx>
      <c:valAx>
        <c:axId val="119215232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13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3F-4ED0-A573-0C603D8D4A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'A2.1'!$G$11:$G$12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'A2.1'!$I$11:$I$12</c:f>
              <c:numCache>
                <c:formatCode>0.00%</c:formatCode>
                <c:ptCount val="2"/>
                <c:pt idx="0">
                  <c:v>0.32565620174987131</c:v>
                </c:pt>
                <c:pt idx="1">
                  <c:v>0.67434379825012869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F-4ED0-A573-0C603D8D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244288"/>
        <c:axId val="119245824"/>
        <c:axId val="0"/>
      </c:bar3DChart>
      <c:catAx>
        <c:axId val="11924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5824"/>
        <c:crosses val="autoZero"/>
        <c:auto val="1"/>
        <c:lblAlgn val="ctr"/>
        <c:lblOffset val="100"/>
        <c:noMultiLvlLbl val="0"/>
      </c:catAx>
      <c:valAx>
        <c:axId val="119245824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12A-43F9-99A8-102C1041E2F6}"/>
              </c:ext>
            </c:extLst>
          </c:dPt>
          <c:dLbls>
            <c:dLbl>
              <c:idx val="0"/>
              <c:layout>
                <c:manualLayout>
                  <c:x val="-3.2258064516129031E-2"/>
                  <c:y val="-0.1329422855605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A-43F9-99A8-102C1041E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'A2.1'!$G$26:$G$27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'A2.1'!$I$26:$I$27</c:f>
              <c:numCache>
                <c:formatCode>0.00%</c:formatCode>
                <c:ptCount val="2"/>
                <c:pt idx="0">
                  <c:v>0.68632500643832084</c:v>
                </c:pt>
                <c:pt idx="1">
                  <c:v>0.31367499356167911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3F9-99A8-102C1041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11744"/>
        <c:axId val="119313536"/>
        <c:axId val="0"/>
      </c:bar3DChart>
      <c:catAx>
        <c:axId val="11931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3536"/>
        <c:crosses val="autoZero"/>
        <c:auto val="1"/>
        <c:lblAlgn val="ctr"/>
        <c:lblOffset val="100"/>
        <c:noMultiLvlLbl val="0"/>
      </c:catAx>
      <c:valAx>
        <c:axId val="119313536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40C-4CF4-9252-2FDC7748E5D8}"/>
              </c:ext>
            </c:extLst>
          </c:dPt>
          <c:dLbls>
            <c:dLbl>
              <c:idx val="0"/>
              <c:layout>
                <c:manualLayout>
                  <c:x val="-5.3763440860215152E-2"/>
                  <c:y val="-0.11730201667104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0C-4CF4-9252-2FDC7748E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'A2.1'!$G$31:$G$32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'A2.1'!$I$31:$I$32</c:f>
              <c:numCache>
                <c:formatCode>0.00%</c:formatCode>
                <c:ptCount val="2"/>
                <c:pt idx="0">
                  <c:v>0.4101293974929236</c:v>
                </c:pt>
                <c:pt idx="1">
                  <c:v>0.58987060250707646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C-4CF4-9252-2FDC7748E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38496"/>
        <c:axId val="119340032"/>
        <c:axId val="0"/>
      </c:bar3DChart>
      <c:catAx>
        <c:axId val="11933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40032"/>
        <c:crosses val="autoZero"/>
        <c:auto val="1"/>
        <c:lblAlgn val="ctr"/>
        <c:lblOffset val="100"/>
        <c:noMultiLvlLbl val="0"/>
      </c:catAx>
      <c:valAx>
        <c:axId val="119340032"/>
        <c:scaling>
          <c:orientation val="minMax"/>
          <c:min val="0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3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Α/θμιας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6C7-4E46-A954-795B90376C81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6C7-4E46-A954-795B90376C81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6C7-4E46-A954-795B90376C81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E46-A954-795B90376C81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7-4E46-A954-795B90376C81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E46-A954-795B90376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'A3'!$A$4:$A$6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'A3'!$C$4:$C$6</c:f>
              <c:numCache>
                <c:formatCode>0.00%</c:formatCode>
                <c:ptCount val="3"/>
                <c:pt idx="0">
                  <c:v>0.90210565201329884</c:v>
                </c:pt>
                <c:pt idx="1">
                  <c:v>3.3801256002955304E-2</c:v>
                </c:pt>
                <c:pt idx="2">
                  <c:v>6.409309198374584E-2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C7-4E46-A954-795B90376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Β/θμιας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977C-4D75-B31C-C14C275DC73A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977C-4D75-B31C-C14C275DC73A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977C-4D75-B31C-C14C275DC73A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7C-4D75-B31C-C14C275DC73A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C-4D75-B31C-C14C275DC73A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C-4D75-B31C-C14C275D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'A3'!$C$10:$C$12</c:f>
              <c:numCache>
                <c:formatCode>0.00%</c:formatCode>
                <c:ptCount val="3"/>
                <c:pt idx="0">
                  <c:v>0.91128712871287132</c:v>
                </c:pt>
                <c:pt idx="1">
                  <c:v>5.1089108910891086E-2</c:v>
                </c:pt>
                <c:pt idx="2">
                  <c:v>3.7623762376237622E-2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C-4D75-B31C-C14C275DC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C37-4402-AA46-D836A609A3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C37-4402-AA46-D836A609A3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C37-4402-AA46-D836A609A37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37-4402-AA46-D836A609A37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37-4402-AA46-D836A609A3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'A5.1-3'!$G$4:$G$7</c:f>
              <c:strCache>
                <c:ptCount val="4"/>
                <c:pt idx="0">
                  <c:v>22 - 40</c:v>
                </c:pt>
                <c:pt idx="1">
                  <c:v>41 - 55</c:v>
                </c:pt>
                <c:pt idx="2">
                  <c:v>56 - 66+</c:v>
                </c:pt>
                <c:pt idx="3">
                  <c:v>Δ/Υ</c:v>
                </c:pt>
              </c:strCache>
            </c:strRef>
          </c:cat>
          <c:val>
            <c:numRef>
              <c:f>'A5.1-3'!$H$4:$H$7</c:f>
              <c:numCache>
                <c:formatCode>0.00%</c:formatCode>
                <c:ptCount val="4"/>
                <c:pt idx="0">
                  <c:v>0.46750764525993882</c:v>
                </c:pt>
                <c:pt idx="1">
                  <c:v>0.41255733944954132</c:v>
                </c:pt>
                <c:pt idx="2">
                  <c:v>0.11964831804281346</c:v>
                </c:pt>
                <c:pt idx="3">
                  <c:v>2.8669724770642203E-4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37-4402-AA46-D836A609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40256"/>
        <c:axId val="119046144"/>
        <c:axId val="0"/>
      </c:bar3DChart>
      <c:catAx>
        <c:axId val="11904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6144"/>
        <c:crosses val="autoZero"/>
        <c:auto val="1"/>
        <c:lblAlgn val="ctr"/>
        <c:lblOffset val="100"/>
        <c:noMultiLvlLbl val="0"/>
      </c:catAx>
      <c:valAx>
        <c:axId val="119046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l-GR" sz="800"/>
              <a:t>Ιδιωτικοί</a:t>
            </a:r>
            <a:r>
              <a:rPr lang="el-GR" sz="800" baseline="0"/>
              <a:t> Εκπαιδευτικοί ανά φύλο</a:t>
            </a:r>
            <a:endParaRPr lang="el-GR" sz="8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DF-46E0-B8BC-3762604A226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CDF-46E0-B8BC-3762604A226C}"/>
              </c:ext>
            </c:extLst>
          </c:dPt>
          <c:dLbls>
            <c:dLbl>
              <c:idx val="0"/>
              <c:layout>
                <c:manualLayout>
                  <c:x val="1.7583419602430175E-2"/>
                  <c:y val="-9.84987150581368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DF-46E0-B8BC-3762604A226C}"/>
                </c:ext>
              </c:extLst>
            </c:dLbl>
            <c:dLbl>
              <c:idx val="1"/>
              <c:layout>
                <c:manualLayout>
                  <c:x val="6.0978134705273399E-3"/>
                  <c:y val="2.91480195809918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DF-46E0-B8BC-3762604A2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('A1.1'!$A$5,'A1.1'!$A$9)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('A1.1'!$C$5,'A1.1'!$C$9)</c:f>
              <c:numCache>
                <c:formatCode>0.00%</c:formatCode>
                <c:ptCount val="2"/>
                <c:pt idx="0">
                  <c:v>0.25726299694189603</c:v>
                </c:pt>
                <c:pt idx="1">
                  <c:v>0.74273700305810397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F-46E0-B8BC-3762604A2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Ηλικιακές Ομάδες Ιδιωτικών Εκπαιδευτικών, κατά φύλο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85958005249339E-2"/>
          <c:y val="0.10076407115777195"/>
          <c:w val="0.89235848643919513"/>
          <c:h val="0.7001199329250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'A5.1-3'!$B$19:$D$19</c:f>
              <c:strCache>
                <c:ptCount val="1"/>
                <c:pt idx="0">
                  <c:v>ΑΝΔΡΕΣ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'A5.1-3'!$C$21:$C$29</c:f>
              <c:numCache>
                <c:formatCode>0.00%</c:formatCode>
                <c:ptCount val="9"/>
                <c:pt idx="0">
                  <c:v>7.6151560178306085E-2</c:v>
                </c:pt>
                <c:pt idx="1">
                  <c:v>0.21210995542347696</c:v>
                </c:pt>
                <c:pt idx="2">
                  <c:v>0.16233283803863299</c:v>
                </c:pt>
                <c:pt idx="3">
                  <c:v>0.15081723625557206</c:v>
                </c:pt>
                <c:pt idx="4">
                  <c:v>0.1924219910846954</c:v>
                </c:pt>
                <c:pt idx="5">
                  <c:v>0.1311292719167905</c:v>
                </c:pt>
                <c:pt idx="6">
                  <c:v>5.7206537890044575E-2</c:v>
                </c:pt>
                <c:pt idx="7">
                  <c:v>1.7459138187221397E-2</c:v>
                </c:pt>
                <c:pt idx="8">
                  <c:v>3.714710252600297E-4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D-4598-82D1-992C62CA70DB}"/>
            </c:ext>
          </c:extLst>
        </c:ser>
        <c:ser>
          <c:idx val="1"/>
          <c:order val="1"/>
          <c:tx>
            <c:strRef>
              <c:f>'A5.1-3'!$E$19:$G$19</c:f>
              <c:strCache>
                <c:ptCount val="1"/>
                <c:pt idx="0">
                  <c:v>ΓΥΝΑΙΚΕΣ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'A5.1-3'!$F$21:$F$29</c:f>
              <c:numCache>
                <c:formatCode>0.00%</c:formatCode>
                <c:ptCount val="9"/>
                <c:pt idx="0">
                  <c:v>0.19467318579516213</c:v>
                </c:pt>
                <c:pt idx="1">
                  <c:v>0.33492022645393721</c:v>
                </c:pt>
                <c:pt idx="2">
                  <c:v>0.13445702521873393</c:v>
                </c:pt>
                <c:pt idx="3">
                  <c:v>0.11284096757591354</c:v>
                </c:pt>
                <c:pt idx="4">
                  <c:v>0.13304168811116829</c:v>
                </c:pt>
                <c:pt idx="5">
                  <c:v>6.6006176016469381E-2</c:v>
                </c:pt>
                <c:pt idx="6">
                  <c:v>1.9557385486361299E-2</c:v>
                </c:pt>
                <c:pt idx="7">
                  <c:v>4.2460113226968606E-3</c:v>
                </c:pt>
                <c:pt idx="8">
                  <c:v>2.5733401955738551E-4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D-4598-82D1-992C62CA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062528"/>
        <c:axId val="119064064"/>
      </c:barChart>
      <c:catAx>
        <c:axId val="11906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64064"/>
        <c:crosses val="autoZero"/>
        <c:auto val="1"/>
        <c:lblAlgn val="ctr"/>
        <c:lblOffset val="100"/>
        <c:noMultiLvlLbl val="0"/>
      </c:catAx>
      <c:valAx>
        <c:axId val="119064064"/>
        <c:scaling>
          <c:orientation val="minMax"/>
        </c:scaling>
        <c:delete val="0"/>
        <c:axPos val="l"/>
        <c:minorGridlines/>
        <c:numFmt formatCode="0%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062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ανεξαρτήτως φύλου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7563824129826908"/>
          <c:h val="0.665517060367454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AE-4D8F-B666-ABA2E90654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('A5.1-3'!$J$6,'A5.1-3'!$J$9,'A5.1-3'!$J$12)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('A5.1-3'!$T$6,'A5.1-3'!$T$9,'A5.1-3'!$T$12)</c:f>
              <c:numCache>
                <c:formatCode>0.00%</c:formatCode>
                <c:ptCount val="3"/>
                <c:pt idx="0">
                  <c:v>0.29940594059405939</c:v>
                </c:pt>
                <c:pt idx="1">
                  <c:v>0.52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E-4D8F-B666-ABA2E9065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675520"/>
        <c:axId val="119705984"/>
        <c:axId val="0"/>
      </c:bar3DChart>
      <c:catAx>
        <c:axId val="119675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705984"/>
        <c:crosses val="autoZero"/>
        <c:auto val="1"/>
        <c:lblAlgn val="ctr"/>
        <c:lblOffset val="100"/>
        <c:noMultiLvlLbl val="0"/>
      </c:catAx>
      <c:valAx>
        <c:axId val="119705984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7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κατά φύλο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'A5.1-3'!$L$3:$N$3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('A5.1-3'!$N$6,'A5.1-3'!$N$9,'A5.1-3'!$N$12)</c:f>
              <c:numCache>
                <c:formatCode>0.00%</c:formatCode>
                <c:ptCount val="3"/>
                <c:pt idx="0">
                  <c:v>0.22574157868275516</c:v>
                </c:pt>
                <c:pt idx="1">
                  <c:v>0.53846153846153844</c:v>
                </c:pt>
                <c:pt idx="2">
                  <c:v>0.23529411764705885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B-4C05-B912-9DAD6BC878A4}"/>
            </c:ext>
          </c:extLst>
        </c:ser>
        <c:ser>
          <c:idx val="1"/>
          <c:order val="1"/>
          <c:tx>
            <c:strRef>
              <c:f>'A5.1-3'!$O$3:$Q$3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('A5.1-3'!$Q$6,'A5.1-3'!$Q$9,'A5.1-3'!$Q$12)</c:f>
              <c:numCache>
                <c:formatCode>0.00%</c:formatCode>
                <c:ptCount val="3"/>
                <c:pt idx="0">
                  <c:v>0.34727213328977458</c:v>
                </c:pt>
                <c:pt idx="1">
                  <c:v>0.50800392028748775</c:v>
                </c:pt>
                <c:pt idx="2">
                  <c:v>0.14407056517477948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B-4C05-B912-9DAD6BC8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67200"/>
        <c:axId val="120068736"/>
        <c:axId val="0"/>
      </c:bar3DChart>
      <c:catAx>
        <c:axId val="12006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8736"/>
        <c:crosses val="autoZero"/>
        <c:auto val="1"/>
        <c:lblAlgn val="ctr"/>
        <c:lblOffset val="100"/>
        <c:noMultiLvlLbl val="0"/>
      </c:catAx>
      <c:valAx>
        <c:axId val="120068736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ανεξαρτήτως φύλου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('A5.1-3'!$T$22,'A5.1-3'!$T$25,'A5.1-3'!$T$28)</c:f>
              <c:numCache>
                <c:formatCode>0.00%</c:formatCode>
                <c:ptCount val="3"/>
                <c:pt idx="0">
                  <c:v>0.62430735131141479</c:v>
                </c:pt>
                <c:pt idx="1">
                  <c:v>0.3123383819726635</c:v>
                </c:pt>
                <c:pt idx="2">
                  <c:v>6.3354266715921689E-2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3-479B-B731-3D6FEDAF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10464"/>
        <c:axId val="120116352"/>
        <c:axId val="0"/>
      </c:bar3DChart>
      <c:catAx>
        <c:axId val="1201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6352"/>
        <c:crosses val="autoZero"/>
        <c:auto val="1"/>
        <c:lblAlgn val="ctr"/>
        <c:lblOffset val="100"/>
        <c:noMultiLvlLbl val="0"/>
      </c:catAx>
      <c:valAx>
        <c:axId val="120116352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κατά φύλο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'A5.1-3'!$L$19:$N$19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('A5.1-3'!$N$22,'A5.1-3'!$N$25,'A5.1-3'!$N$28)</c:f>
              <c:numCache>
                <c:formatCode>0.00%</c:formatCode>
                <c:ptCount val="3"/>
                <c:pt idx="0">
                  <c:v>0.46514935988620199</c:v>
                </c:pt>
                <c:pt idx="1">
                  <c:v>0.41251778093883357</c:v>
                </c:pt>
                <c:pt idx="2">
                  <c:v>0.12233285917496445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B-4ABD-AF3F-E4906F133909}"/>
            </c:ext>
          </c:extLst>
        </c:ser>
        <c:ser>
          <c:idx val="1"/>
          <c:order val="1"/>
          <c:tx>
            <c:strRef>
              <c:f>'A5.1-3'!$O$19:$Q$19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('A5.1-3'!$Q$22,'A5.1-3'!$Q$25,'A5.1-3'!$Q$28)</c:f>
              <c:numCache>
                <c:formatCode>0.00%</c:formatCode>
                <c:ptCount val="3"/>
                <c:pt idx="0">
                  <c:v>0.64805773721078319</c:v>
                </c:pt>
                <c:pt idx="1">
                  <c:v>0.29738908936531522</c:v>
                </c:pt>
                <c:pt idx="2">
                  <c:v>5.4553173423901508E-2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B-4ABD-AF3F-E4906F133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26304"/>
        <c:axId val="119827840"/>
        <c:axId val="0"/>
      </c:bar3DChart>
      <c:catAx>
        <c:axId val="11982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7840"/>
        <c:crosses val="autoZero"/>
        <c:auto val="1"/>
        <c:lblAlgn val="ctr"/>
        <c:lblOffset val="100"/>
        <c:noMultiLvlLbl val="0"/>
      </c:catAx>
      <c:valAx>
        <c:axId val="119827840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6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Διδακτικό</a:t>
            </a:r>
            <a:r>
              <a:rPr lang="el-GR" sz="1000" baseline="0"/>
              <a:t> Ωράριο: κατά φύλο και ανεξαρτήτως Βαθμίδας</a:t>
            </a:r>
            <a:endParaRPr lang="el-GR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30999947997508"/>
          <c:y val="0.20010450343256594"/>
          <c:w val="0.81390961795716654"/>
          <c:h val="0.6672896428096158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'A6.1-2'!$E$5:$E$8</c:f>
              <c:numCache>
                <c:formatCode>0.00%</c:formatCode>
                <c:ptCount val="4"/>
                <c:pt idx="0">
                  <c:v>6.6493313521545319E-2</c:v>
                </c:pt>
                <c:pt idx="1">
                  <c:v>0.19390787518573552</c:v>
                </c:pt>
                <c:pt idx="2">
                  <c:v>0.70728083209509662</c:v>
                </c:pt>
                <c:pt idx="3">
                  <c:v>3.2317979197622589E-2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7-4D2C-B878-7881404558FA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'A6.1-2'!$H$5:$H$8</c:f>
              <c:numCache>
                <c:formatCode>0.00%</c:formatCode>
                <c:ptCount val="4"/>
                <c:pt idx="0">
                  <c:v>7.2439526505404014E-2</c:v>
                </c:pt>
                <c:pt idx="1">
                  <c:v>0.15285640761708699</c:v>
                </c:pt>
                <c:pt idx="2">
                  <c:v>0.59366958311888829</c:v>
                </c:pt>
                <c:pt idx="3">
                  <c:v>0.18103448275862069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7-4D2C-B878-78814045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70976"/>
        <c:axId val="119872512"/>
        <c:axId val="0"/>
      </c:bar3DChart>
      <c:catAx>
        <c:axId val="119870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872512"/>
        <c:crosses val="autoZero"/>
        <c:auto val="1"/>
        <c:lblAlgn val="ctr"/>
        <c:lblOffset val="100"/>
        <c:noMultiLvlLbl val="0"/>
      </c:catAx>
      <c:valAx>
        <c:axId val="119872512"/>
        <c:scaling>
          <c:orientation val="minMax"/>
          <c:max val="0.70000000000000007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2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87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754245639655266"/>
          <c:y val="0.58400344039390362"/>
          <c:w val="0.35994755238395038"/>
          <c:h val="0.137726326254236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32174103237094"/>
          <c:y val="5.0925925925925923E-2"/>
          <c:w val="0.73622134733158351"/>
          <c:h val="0.8516127150772819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4-4719-9D79-B2A3DC72B999}"/>
                </c:ext>
              </c:extLst>
            </c:dLbl>
            <c:dLbl>
              <c:idx val="1"/>
              <c:layout>
                <c:manualLayout>
                  <c:x val="1.944444444444444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('A6.1-2'!$F$6,'A6.1-2'!$F$8)</c:f>
              <c:numCache>
                <c:formatCode>0.00%</c:formatCode>
                <c:ptCount val="2"/>
                <c:pt idx="0">
                  <c:v>0.26040118870728085</c:v>
                </c:pt>
                <c:pt idx="1">
                  <c:v>0.7395988112927192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4-4719-9D79-B2A3DC72B999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34-4719-9D79-B2A3DC72B999}"/>
                </c:ext>
              </c:extLst>
            </c:dLbl>
            <c:dLbl>
              <c:idx val="1"/>
              <c:layout>
                <c:manualLayout>
                  <c:x val="1.9444444444444344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('A6.1-2'!$I$6,'A6.1-2'!$I$8)</c:f>
              <c:numCache>
                <c:formatCode>0.00%</c:formatCode>
                <c:ptCount val="2"/>
                <c:pt idx="0">
                  <c:v>0.22529593412249099</c:v>
                </c:pt>
                <c:pt idx="1">
                  <c:v>0.77470406587750895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34-4719-9D79-B2A3DC72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916032"/>
        <c:axId val="119917568"/>
        <c:axId val="0"/>
      </c:bar3DChart>
      <c:catAx>
        <c:axId val="119916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917568"/>
        <c:crosses val="autoZero"/>
        <c:auto val="1"/>
        <c:lblAlgn val="ctr"/>
        <c:lblOffset val="100"/>
        <c:noMultiLvlLbl val="0"/>
      </c:catAx>
      <c:valAx>
        <c:axId val="119917568"/>
        <c:scaling>
          <c:orientation val="minMax"/>
        </c:scaling>
        <c:delete val="0"/>
        <c:axPos val="b"/>
        <c:majorGridlines>
          <c:spPr>
            <a:ln w="3175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991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877909011373565"/>
          <c:y val="0.57369021580635748"/>
          <c:w val="0.16319856031130209"/>
          <c:h val="0.216409394297194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Α/θμια: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'A6.1-2'!$P$17:$P$20</c:f>
              <c:numCache>
                <c:formatCode>#,##0</c:formatCode>
                <c:ptCount val="4"/>
                <c:pt idx="0">
                  <c:v>371</c:v>
                </c:pt>
                <c:pt idx="1">
                  <c:v>533</c:v>
                </c:pt>
                <c:pt idx="2">
                  <c:v>2749</c:v>
                </c:pt>
                <c:pt idx="3">
                  <c:v>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709-AB48-FE4E2305CBB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'A6.1-2'!$Q$17:$Q$20</c:f>
              <c:numCache>
                <c:formatCode>#,##0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169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B-4709-AB48-FE4E2305CBB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'A6.1-2'!$R$17:$R$20</c:f>
              <c:numCache>
                <c:formatCode>#,##0</c:formatCode>
                <c:ptCount val="4"/>
                <c:pt idx="0">
                  <c:v>18</c:v>
                </c:pt>
                <c:pt idx="1">
                  <c:v>28</c:v>
                </c:pt>
                <c:pt idx="2">
                  <c:v>210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B-4709-AB48-FE4E2305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25856"/>
        <c:axId val="120027392"/>
        <c:axId val="0"/>
      </c:bar3DChart>
      <c:catAx>
        <c:axId val="12002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027392"/>
        <c:crosses val="autoZero"/>
        <c:auto val="1"/>
        <c:lblAlgn val="ctr"/>
        <c:lblOffset val="100"/>
        <c:noMultiLvlLbl val="0"/>
      </c:catAx>
      <c:valAx>
        <c:axId val="1200273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025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Β/θμια: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'A6.1-2'!$P$22:$P$25</c:f>
              <c:numCache>
                <c:formatCode>#,##0</c:formatCode>
                <c:ptCount val="4"/>
                <c:pt idx="0">
                  <c:v>324</c:v>
                </c:pt>
                <c:pt idx="1">
                  <c:v>1047</c:v>
                </c:pt>
                <c:pt idx="2">
                  <c:v>3072</c:v>
                </c:pt>
                <c:pt idx="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E-49AA-B4C8-FCC865D86B0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'A6.1-2'!$Q$22:$Q$25</c:f>
              <c:numCache>
                <c:formatCode>#,##0</c:formatCode>
                <c:ptCount val="4"/>
                <c:pt idx="0">
                  <c:v>2</c:v>
                </c:pt>
                <c:pt idx="1">
                  <c:v>29</c:v>
                </c:pt>
                <c:pt idx="2">
                  <c:v>226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E-49AA-B4C8-FCC865D86B0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'A6.1-2'!$R$22:$R$25</c:f>
              <c:numCache>
                <c:formatCode>#,##0</c:formatCode>
                <c:ptCount val="4"/>
                <c:pt idx="0">
                  <c:v>23</c:v>
                </c:pt>
                <c:pt idx="1">
                  <c:v>69</c:v>
                </c:pt>
                <c:pt idx="2">
                  <c:v>92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E-49AA-B4C8-FCC865D8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31968"/>
        <c:axId val="120133504"/>
        <c:axId val="0"/>
      </c:bar3DChart>
      <c:catAx>
        <c:axId val="120131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133504"/>
        <c:crosses val="autoZero"/>
        <c:auto val="1"/>
        <c:lblAlgn val="ctr"/>
        <c:lblOffset val="100"/>
        <c:noMultiLvlLbl val="0"/>
      </c:catAx>
      <c:valAx>
        <c:axId val="1201335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131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Εν ενεργεία Ιδιωτικοί Εκπαιδευτικοί κατά Εκπαιδευτικό κλάδο</a:t>
            </a:r>
          </a:p>
        </c:rich>
      </c:tx>
      <c:layout>
        <c:manualLayout>
          <c:xMode val="edge"/>
          <c:yMode val="edge"/>
          <c:x val="0.23199070546289241"/>
          <c:y val="0.9264653568789338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59838145231846"/>
          <c:y val="0.10782990667833188"/>
          <c:w val="0.69812729658792649"/>
          <c:h val="0.8039734616506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strRef>
              <c:f>'A9'!$A$5:$A$30</c:f>
              <c:strCache>
                <c:ptCount val="26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ΘΕΟΛΟΓΟΙ</c:v>
                </c:pt>
                <c:pt idx="11">
                  <c:v>ΧΗΜΙΚΟΙ</c:v>
                </c:pt>
                <c:pt idx="12">
                  <c:v>ΜΟΥΣΙΚΗΣ ΕΠΙΣΤΗΜΗΣ</c:v>
                </c:pt>
                <c:pt idx="13">
                  <c:v>ΒΙΟΛΟΓΟΙ</c:v>
                </c:pt>
                <c:pt idx="14">
                  <c:v>ΚΑΛΛΙΤΕΧΝΙΚΩΝ</c:v>
                </c:pt>
                <c:pt idx="15">
                  <c:v>ΟΙΚΟΝΟΜΙΑΣ</c:v>
                </c:pt>
                <c:pt idx="16">
                  <c:v>ΚΟΙΝΩΝΙΚΩΝ ΕΠΙΣΤΗΜΩΝ</c:v>
                </c:pt>
                <c:pt idx="17">
                  <c:v>ΜΟΥΣΙΚΗΣ ΜΗ ΑΝΩΤΑΤΩΝ ΙΔΡΥΜΑΤΩΝ</c:v>
                </c:pt>
                <c:pt idx="18">
                  <c:v>ΘΕΑΤΡΙΚΩΝ ΣΠΟΥΔΩΝ</c:v>
                </c:pt>
                <c:pt idx="19">
                  <c:v>ΠΟΛ.ΜΗΧΑΝΙΚΩΝ-ΑΡΧΙΤΕΚΤΟΝΩΝ</c:v>
                </c:pt>
                <c:pt idx="20">
                  <c:v>ΙΣΠΑΝΙΚΗΣ ΦΙΛΟΛΟΓΙΑΣ</c:v>
                </c:pt>
                <c:pt idx="21">
                  <c:v>ΗΛΕΚΤΡΟΛΟΓΩΝ</c:v>
                </c:pt>
                <c:pt idx="22">
                  <c:v>ΜΗΧΑΝΟΛΟΓΩΝ</c:v>
                </c:pt>
                <c:pt idx="23">
                  <c:v>ΧΗΜΙΚΩΝ ΜΗΧΑΝΙΚΩΝ</c:v>
                </c:pt>
                <c:pt idx="24">
                  <c:v>ΓΕΩΛΟΓΟΙ</c:v>
                </c:pt>
                <c:pt idx="25">
                  <c:v>Λοιποί Κλάδοι</c:v>
                </c:pt>
              </c:strCache>
            </c:strRef>
          </c:cat>
          <c:val>
            <c:numRef>
              <c:f>'A9'!$B$5:$B$30</c:f>
              <c:numCache>
                <c:formatCode>#,##0</c:formatCode>
                <c:ptCount val="26"/>
                <c:pt idx="0">
                  <c:v>2052</c:v>
                </c:pt>
                <c:pt idx="1">
                  <c:v>1612</c:v>
                </c:pt>
                <c:pt idx="2">
                  <c:v>1364</c:v>
                </c:pt>
                <c:pt idx="3">
                  <c:v>1237</c:v>
                </c:pt>
                <c:pt idx="4">
                  <c:v>624</c:v>
                </c:pt>
                <c:pt idx="5">
                  <c:v>595</c:v>
                </c:pt>
                <c:pt idx="6">
                  <c:v>429</c:v>
                </c:pt>
                <c:pt idx="7">
                  <c:v>401</c:v>
                </c:pt>
                <c:pt idx="8">
                  <c:v>344</c:v>
                </c:pt>
                <c:pt idx="9">
                  <c:v>334</c:v>
                </c:pt>
                <c:pt idx="10">
                  <c:v>200</c:v>
                </c:pt>
                <c:pt idx="11">
                  <c:v>195</c:v>
                </c:pt>
                <c:pt idx="12">
                  <c:v>189</c:v>
                </c:pt>
                <c:pt idx="13">
                  <c:v>183</c:v>
                </c:pt>
                <c:pt idx="14">
                  <c:v>175</c:v>
                </c:pt>
                <c:pt idx="15">
                  <c:v>130</c:v>
                </c:pt>
                <c:pt idx="16">
                  <c:v>90</c:v>
                </c:pt>
                <c:pt idx="17">
                  <c:v>62</c:v>
                </c:pt>
                <c:pt idx="18">
                  <c:v>53</c:v>
                </c:pt>
                <c:pt idx="19">
                  <c:v>31</c:v>
                </c:pt>
                <c:pt idx="20">
                  <c:v>29</c:v>
                </c:pt>
                <c:pt idx="21">
                  <c:v>15</c:v>
                </c:pt>
                <c:pt idx="22">
                  <c:v>15</c:v>
                </c:pt>
                <c:pt idx="23">
                  <c:v>13</c:v>
                </c:pt>
                <c:pt idx="24">
                  <c:v>10</c:v>
                </c:pt>
                <c:pt idx="2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FA7-B4A4-4412A9B1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46912"/>
        <c:axId val="119465088"/>
      </c:barChart>
      <c:catAx>
        <c:axId val="119446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19465088"/>
        <c:crosses val="autoZero"/>
        <c:auto val="1"/>
        <c:lblAlgn val="ctr"/>
        <c:lblOffset val="100"/>
        <c:noMultiLvlLbl val="0"/>
      </c:catAx>
      <c:valAx>
        <c:axId val="11946508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44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002-48D8-8123-6D6C703967B6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002-48D8-8123-6D6C703967B6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002-48D8-8123-6D6C703967B6}"/>
              </c:ext>
            </c:extLst>
          </c:dPt>
          <c:dLbls>
            <c:dLbl>
              <c:idx val="0"/>
              <c:layout>
                <c:manualLayout>
                  <c:x val="0.12827356580427446"/>
                  <c:y val="3.506960428607544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02-48D8-8123-6D6C703967B6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02-48D8-8123-6D6C703967B6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2-48D8-8123-6D6C70396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'A1.1'!$A$6:$A$8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'A1.1'!$D$6:$D$8</c:f>
              <c:numCache>
                <c:formatCode>0.00%</c:formatCode>
                <c:ptCount val="3"/>
                <c:pt idx="0">
                  <c:v>0.94205052005943535</c:v>
                </c:pt>
                <c:pt idx="1">
                  <c:v>3.0832095096582468E-2</c:v>
                </c:pt>
                <c:pt idx="2">
                  <c:v>2.711738484398217E-2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2-48D8-8123-6D6C7039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'A10'!$AE$3</c:f>
              <c:strCache>
                <c:ptCount val="1"/>
                <c:pt idx="0">
                  <c:v>22-40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ΘΕΟΛΟΓΟΙ</c:v>
                </c:pt>
                <c:pt idx="11">
                  <c:v>ΧΗΜΙΚΟΙ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'A10'!$AE$4:$AE$16</c:f>
              <c:numCache>
                <c:formatCode>0.00%</c:formatCode>
                <c:ptCount val="13"/>
                <c:pt idx="0">
                  <c:v>0.69005847953216382</c:v>
                </c:pt>
                <c:pt idx="1">
                  <c:v>0.72208436724565761</c:v>
                </c:pt>
                <c:pt idx="2">
                  <c:v>0.28592375366568912</c:v>
                </c:pt>
                <c:pt idx="3">
                  <c:v>0.51576394502829426</c:v>
                </c:pt>
                <c:pt idx="4">
                  <c:v>0.28685897435897434</c:v>
                </c:pt>
                <c:pt idx="5">
                  <c:v>0.25714285714285712</c:v>
                </c:pt>
                <c:pt idx="6">
                  <c:v>0.22144522144522147</c:v>
                </c:pt>
                <c:pt idx="7">
                  <c:v>0.19950124688279303</c:v>
                </c:pt>
                <c:pt idx="8">
                  <c:v>0.58430232558139539</c:v>
                </c:pt>
                <c:pt idx="9">
                  <c:v>0.41017964071856289</c:v>
                </c:pt>
                <c:pt idx="10">
                  <c:v>0.27500000000000002</c:v>
                </c:pt>
                <c:pt idx="11">
                  <c:v>0.24615384615384614</c:v>
                </c:pt>
                <c:pt idx="12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C-429A-8EEB-35A562296614}"/>
            </c:ext>
          </c:extLst>
        </c:ser>
        <c:ser>
          <c:idx val="1"/>
          <c:order val="1"/>
          <c:tx>
            <c:strRef>
              <c:f>'A10'!$AF$3</c:f>
              <c:strCache>
                <c:ptCount val="1"/>
                <c:pt idx="0">
                  <c:v>41 - 55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ΘΕΟΛΟΓΟΙ</c:v>
                </c:pt>
                <c:pt idx="11">
                  <c:v>ΧΗΜΙΚΟΙ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'A10'!$AF$4:$AF$16</c:f>
              <c:numCache>
                <c:formatCode>0.00%</c:formatCode>
                <c:ptCount val="13"/>
                <c:pt idx="0">
                  <c:v>0.23586744639376217</c:v>
                </c:pt>
                <c:pt idx="1">
                  <c:v>0.24131513647642677</c:v>
                </c:pt>
                <c:pt idx="2">
                  <c:v>0.60777126099706746</c:v>
                </c:pt>
                <c:pt idx="3">
                  <c:v>0.39126919967663704</c:v>
                </c:pt>
                <c:pt idx="4">
                  <c:v>0.56891025641025639</c:v>
                </c:pt>
                <c:pt idx="5">
                  <c:v>0.46218487394957986</c:v>
                </c:pt>
                <c:pt idx="6">
                  <c:v>0.60606060606060597</c:v>
                </c:pt>
                <c:pt idx="7">
                  <c:v>0.486284289276808</c:v>
                </c:pt>
                <c:pt idx="8">
                  <c:v>0.36627906976744184</c:v>
                </c:pt>
                <c:pt idx="9">
                  <c:v>0.45508982035928142</c:v>
                </c:pt>
                <c:pt idx="10">
                  <c:v>0.53</c:v>
                </c:pt>
                <c:pt idx="11">
                  <c:v>0.48717948717948717</c:v>
                </c:pt>
                <c:pt idx="12">
                  <c:v>0.61375661375661372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C-429A-8EEB-35A562296614}"/>
            </c:ext>
          </c:extLst>
        </c:ser>
        <c:ser>
          <c:idx val="2"/>
          <c:order val="2"/>
          <c:tx>
            <c:strRef>
              <c:f>'A10'!$AG$3</c:f>
              <c:strCache>
                <c:ptCount val="1"/>
                <c:pt idx="0">
                  <c:v>56 - 66+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ΘΕΟΛΟΓΟΙ</c:v>
                </c:pt>
                <c:pt idx="11">
                  <c:v>ΧΗΜΙΚΟΙ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'A10'!$AG$4:$AG$16</c:f>
              <c:numCache>
                <c:formatCode>0.00%</c:formatCode>
                <c:ptCount val="13"/>
                <c:pt idx="0">
                  <c:v>7.407407407407407E-2</c:v>
                </c:pt>
                <c:pt idx="1">
                  <c:v>3.6600496277915631E-2</c:v>
                </c:pt>
                <c:pt idx="2">
                  <c:v>0.10483870967741936</c:v>
                </c:pt>
                <c:pt idx="3">
                  <c:v>9.2966855295068707E-2</c:v>
                </c:pt>
                <c:pt idx="4">
                  <c:v>0.14423076923076922</c:v>
                </c:pt>
                <c:pt idx="5">
                  <c:v>0.28067226890756303</c:v>
                </c:pt>
                <c:pt idx="6">
                  <c:v>0.17249417249417248</c:v>
                </c:pt>
                <c:pt idx="7">
                  <c:v>0.31421446384039903</c:v>
                </c:pt>
                <c:pt idx="8">
                  <c:v>4.9418604651162795E-2</c:v>
                </c:pt>
                <c:pt idx="9">
                  <c:v>0.1347305389221557</c:v>
                </c:pt>
                <c:pt idx="10">
                  <c:v>0.19500000000000001</c:v>
                </c:pt>
                <c:pt idx="11">
                  <c:v>0.26666666666666666</c:v>
                </c:pt>
                <c:pt idx="12">
                  <c:v>0.20105820105820105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C-429A-8EEB-35A562296614}"/>
            </c:ext>
          </c:extLst>
        </c:ser>
        <c:ser>
          <c:idx val="3"/>
          <c:order val="3"/>
          <c:tx>
            <c:strRef>
              <c:f>'A10'!$AH$3</c:f>
              <c:strCache>
                <c:ptCount val="1"/>
                <c:pt idx="0">
                  <c:v>δ/υ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ΘΕΟΛΟΓΟΙ</c:v>
                </c:pt>
                <c:pt idx="11">
                  <c:v>ΧΗΜΙΚΟΙ</c:v>
                </c:pt>
                <c:pt idx="12">
                  <c:v>ΜΟΥΣΙΚΗΣ ΕΠΙΣΤΗΜΗΣ</c:v>
                </c:pt>
              </c:strCache>
            </c:strRef>
          </c:cat>
          <c:val>
            <c:numRef>
              <c:f>'A10'!$AH$4:$AH$16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1.4662756598240469E-3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C-429A-8EEB-35A562296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42144"/>
        <c:axId val="119543680"/>
      </c:barChart>
      <c:catAx>
        <c:axId val="11954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3680"/>
        <c:crosses val="autoZero"/>
        <c:auto val="1"/>
        <c:lblAlgn val="ctr"/>
        <c:lblOffset val="100"/>
        <c:noMultiLvlLbl val="0"/>
      </c:catAx>
      <c:valAx>
        <c:axId val="119543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214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062992125985"/>
          <c:y val="4.1666666666666664E-2"/>
          <c:w val="0.81367957130358715"/>
          <c:h val="0.791427529892096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'A11'!$H$4</c:f>
              <c:strCache>
                <c:ptCount val="1"/>
                <c:pt idx="0">
                  <c:v>ΑΟΡΙΣΤΟΥ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Ref>
              <c:f>'A11'!$H$6:$H$13</c:f>
              <c:numCache>
                <c:formatCode>0.00%</c:formatCode>
                <c:ptCount val="8"/>
                <c:pt idx="0">
                  <c:v>0.84982537834691507</c:v>
                </c:pt>
                <c:pt idx="1">
                  <c:v>0.94076874606175176</c:v>
                </c:pt>
                <c:pt idx="2">
                  <c:v>0.97165991902834004</c:v>
                </c:pt>
                <c:pt idx="3">
                  <c:v>0.97895557287607171</c:v>
                </c:pt>
                <c:pt idx="4">
                  <c:v>0.99355670103092786</c:v>
                </c:pt>
                <c:pt idx="5">
                  <c:v>0.98960739030023093</c:v>
                </c:pt>
                <c:pt idx="6">
                  <c:v>0.99346405228758172</c:v>
                </c:pt>
                <c:pt idx="7">
                  <c:v>0.98750000000000004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A-4BA3-8F06-08B871BFD32B}"/>
            </c:ext>
          </c:extLst>
        </c:ser>
        <c:ser>
          <c:idx val="1"/>
          <c:order val="1"/>
          <c:tx>
            <c:v>ΟΡΙΣΜΕΝΟΥ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Lit>
              <c:formatCode>General</c:formatCode>
              <c:ptCount val="8"/>
              <c:pt idx="0">
                <c:v>0.57959183673469383</c:v>
              </c:pt>
              <c:pt idx="1">
                <c:v>0.25730994152046782</c:v>
              </c:pt>
              <c:pt idx="2">
                <c:v>0.14363438520130578</c:v>
              </c:pt>
              <c:pt idx="3">
                <c:v>5.3853296193129063E-2</c:v>
              </c:pt>
              <c:pt idx="4">
                <c:v>2.9551954242135366E-2</c:v>
              </c:pt>
              <c:pt idx="5">
                <c:v>2.0881670533642691E-2</c:v>
              </c:pt>
              <c:pt idx="6">
                <c:v>1.7647058823529412E-2</c:v>
              </c:pt>
              <c:pt idx="7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01-F2CA-4BA3-8F06-08B871BF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93984"/>
        <c:axId val="119620352"/>
      </c:barChart>
      <c:catAx>
        <c:axId val="11959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20352"/>
        <c:crosses val="autoZero"/>
        <c:auto val="1"/>
        <c:lblAlgn val="ctr"/>
        <c:lblOffset val="100"/>
        <c:noMultiLvlLbl val="0"/>
      </c:catAx>
      <c:valAx>
        <c:axId val="1196203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9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95181539807524"/>
          <c:y val="0.9116531787693205"/>
          <c:w val="0.37089312685019232"/>
          <c:h val="7.35555062659421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</a:t>
            </a:r>
            <a:r>
              <a:rPr lang="el-GR" sz="800" baseline="0"/>
              <a:t> </a:t>
            </a:r>
            <a:r>
              <a:rPr lang="el-GR" sz="800"/>
              <a:t>Ιδιωτικοί Εκπαιδευτικοί 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887A-48E9-BADE-0605EDDCA510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887A-48E9-BADE-0605EDDCA510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87A-48E9-BADE-0605EDDCA510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A-48E9-BADE-0605EDDCA510}"/>
                </c:ext>
              </c:extLst>
            </c:dLbl>
            <c:dLbl>
              <c:idx val="1"/>
              <c:layout>
                <c:manualLayout>
                  <c:x val="2.5498012748406448E-2"/>
                  <c:y val="-3.1362880288795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7A-48E9-BADE-0605EDDCA510}"/>
                </c:ext>
              </c:extLst>
            </c:dLbl>
            <c:dLbl>
              <c:idx val="2"/>
              <c:layout>
                <c:manualLayout>
                  <c:x val="1.5818822647169103E-2"/>
                  <c:y val="-3.1694931731910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7A-48E9-BADE-0605EDDCA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'A1.1'!$D$10:$D$12</c:f>
              <c:numCache>
                <c:formatCode>0.00%</c:formatCode>
                <c:ptCount val="3"/>
                <c:pt idx="0">
                  <c:v>0.89423571796191459</c:v>
                </c:pt>
                <c:pt idx="1">
                  <c:v>4.6062789500772E-2</c:v>
                </c:pt>
                <c:pt idx="2">
                  <c:v>5.9701492537313432E-2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7A-48E9-BADE-0605EDDC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2806-4DB0-A671-0603F2DA63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'A2'!$G$4:$G$5</c:f>
              <c:numCache>
                <c:formatCode>#,##0</c:formatCode>
                <c:ptCount val="2"/>
                <c:pt idx="0">
                  <c:v>6189</c:v>
                </c:pt>
                <c:pt idx="1">
                  <c:v>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6-4DB0-A671-0603F2DA6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416320"/>
        <c:axId val="117417856"/>
        <c:axId val="0"/>
      </c:bar3DChart>
      <c:catAx>
        <c:axId val="117416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7856"/>
        <c:crosses val="autoZero"/>
        <c:auto val="1"/>
        <c:lblAlgn val="ctr"/>
        <c:lblOffset val="100"/>
        <c:noMultiLvlLbl val="0"/>
      </c:catAx>
      <c:valAx>
        <c:axId val="117417856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 Εκπαίδευσης (ποσοστά)</a:t>
            </a:r>
          </a:p>
        </c:rich>
      </c:tx>
      <c:overlay val="0"/>
    </c:title>
    <c:autoTitleDeleted val="0"/>
    <c:view3D>
      <c:rotX val="7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43571546726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3FD-4D7B-9BD2-DDDA19D3A586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3FD-4D7B-9BD2-DDDA19D3A586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3FD-4D7B-9BD2-DDDA19D3A586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3FD-4D7B-9BD2-DDDA19D3A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'A2'!$H$4:$H$5</c:f>
              <c:numCache>
                <c:formatCode>0.00%</c:formatCode>
                <c:ptCount val="2"/>
                <c:pt idx="0">
                  <c:v>0.59145642201834858</c:v>
                </c:pt>
                <c:pt idx="1">
                  <c:v>0.40854357798165136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FD-4D7B-9BD2-DDDA19D3A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</a:t>
            </a:r>
            <a:r>
              <a:rPr lang="el-GR" sz="800" baseline="0"/>
              <a:t> Τοποθέτηση </a:t>
            </a:r>
            <a:r>
              <a:rPr lang="el-GR" sz="800"/>
              <a:t>ανά Βαθμίδα Εκπαίδευσης (ποσοστά)</a:t>
            </a:r>
          </a:p>
        </c:rich>
      </c:tx>
      <c:overlay val="0"/>
    </c:title>
    <c:autoTitleDeleted val="0"/>
    <c:view3D>
      <c:rotX val="7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43571546726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5B3F-4B0B-9CE2-A4D8A8E5C32F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3F-4B0B-9CE2-A4D8A8E5C32F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B3F-4B0B-9CE2-A4D8A8E5C32F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B3F-4B0B-9CE2-A4D8A8E5C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'A2'!$H$18:$H$19</c:f>
              <c:numCache>
                <c:formatCode>0.00%</c:formatCode>
                <c:ptCount val="2"/>
                <c:pt idx="0">
                  <c:v>0.51201451905626139</c:v>
                </c:pt>
                <c:pt idx="1">
                  <c:v>0.48798548094373867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3F-4B0B-9CE2-A4D8A8E5C3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 Τοποθέτηση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8B95-4C93-A2C1-C91006A08E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'A2'!$G$18:$G$19</c:f>
              <c:numCache>
                <c:formatCode>#,##0</c:formatCode>
                <c:ptCount val="2"/>
                <c:pt idx="0">
                  <c:v>7053</c:v>
                </c:pt>
                <c:pt idx="1">
                  <c:v>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5-4C93-A2C1-C91006A08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24032"/>
        <c:axId val="117329920"/>
        <c:axId val="0"/>
      </c:bar3DChart>
      <c:catAx>
        <c:axId val="1173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9920"/>
        <c:crosses val="autoZero"/>
        <c:auto val="1"/>
        <c:lblAlgn val="ctr"/>
        <c:lblOffset val="100"/>
        <c:noMultiLvlLbl val="0"/>
      </c:catAx>
      <c:valAx>
        <c:axId val="117329920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Εκπ/κοί</a:t>
            </a:r>
            <a:r>
              <a:rPr lang="el-GR" sz="800" baseline="0"/>
              <a:t> κατά κλάδο που εργάζονται σε περισσότερες σχολικές μονάδες</a:t>
            </a:r>
            <a:endParaRPr lang="el-GR" sz="800"/>
          </a:p>
        </c:rich>
      </c:tx>
      <c:overlay val="0"/>
    </c:title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03018372703412"/>
          <c:y val="0.13780110819480898"/>
          <c:w val="0.84540048118985123"/>
          <c:h val="0.74872156605424323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'A2'!$B$29</c:f>
              <c:strCache>
                <c:ptCount val="1"/>
                <c:pt idx="0">
                  <c:v>2 Σχολ. Μον.</c:v>
                </c:pt>
              </c:strCache>
            </c:strRef>
          </c:tx>
          <c:invertIfNegative val="0"/>
          <c:cat>
            <c:strRef>
              <c:f>'A2'!$A$30:$A$45</c:f>
              <c:strCache>
                <c:ptCount val="16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</c:strCache>
            </c:strRef>
          </c:cat>
          <c:val>
            <c:numRef>
              <c:f>'A2'!$B$30:$B$45</c:f>
              <c:numCache>
                <c:formatCode>General</c:formatCode>
                <c:ptCount val="16"/>
                <c:pt idx="0">
                  <c:v>479</c:v>
                </c:pt>
                <c:pt idx="1">
                  <c:v>400</c:v>
                </c:pt>
                <c:pt idx="2">
                  <c:v>203</c:v>
                </c:pt>
                <c:pt idx="3">
                  <c:v>275</c:v>
                </c:pt>
                <c:pt idx="4">
                  <c:v>141</c:v>
                </c:pt>
                <c:pt idx="5">
                  <c:v>186</c:v>
                </c:pt>
                <c:pt idx="6">
                  <c:v>109</c:v>
                </c:pt>
                <c:pt idx="7">
                  <c:v>117</c:v>
                </c:pt>
                <c:pt idx="8">
                  <c:v>116</c:v>
                </c:pt>
                <c:pt idx="9">
                  <c:v>96</c:v>
                </c:pt>
                <c:pt idx="10">
                  <c:v>95</c:v>
                </c:pt>
                <c:pt idx="11">
                  <c:v>55</c:v>
                </c:pt>
                <c:pt idx="12">
                  <c:v>46</c:v>
                </c:pt>
                <c:pt idx="13">
                  <c:v>52</c:v>
                </c:pt>
                <c:pt idx="14">
                  <c:v>39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7-4A42-BDA5-8554B9FA6851}"/>
            </c:ext>
          </c:extLst>
        </c:ser>
        <c:ser>
          <c:idx val="1"/>
          <c:order val="1"/>
          <c:tx>
            <c:strRef>
              <c:f>'A2'!$C$29</c:f>
              <c:strCache>
                <c:ptCount val="1"/>
                <c:pt idx="0">
                  <c:v>3 Σχολ. Μον.</c:v>
                </c:pt>
              </c:strCache>
            </c:strRef>
          </c:tx>
          <c:invertIfNegative val="0"/>
          <c:cat>
            <c:strRef>
              <c:f>'A2'!$A$30:$A$45</c:f>
              <c:strCache>
                <c:ptCount val="16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</c:strCache>
            </c:strRef>
          </c:cat>
          <c:val>
            <c:numRef>
              <c:f>'A2'!$C$30:$C$45</c:f>
              <c:numCache>
                <c:formatCode>General</c:formatCode>
                <c:ptCount val="16"/>
                <c:pt idx="0">
                  <c:v>15</c:v>
                </c:pt>
                <c:pt idx="1">
                  <c:v>77</c:v>
                </c:pt>
                <c:pt idx="2">
                  <c:v>68</c:v>
                </c:pt>
                <c:pt idx="3">
                  <c:v>1</c:v>
                </c:pt>
                <c:pt idx="4">
                  <c:v>88</c:v>
                </c:pt>
                <c:pt idx="5">
                  <c:v>5</c:v>
                </c:pt>
                <c:pt idx="6">
                  <c:v>61</c:v>
                </c:pt>
                <c:pt idx="7">
                  <c:v>35</c:v>
                </c:pt>
                <c:pt idx="8">
                  <c:v>10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8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7-4A42-BDA5-8554B9FA6851}"/>
            </c:ext>
          </c:extLst>
        </c:ser>
        <c:ser>
          <c:idx val="2"/>
          <c:order val="2"/>
          <c:tx>
            <c:strRef>
              <c:f>'A2'!$D$29</c:f>
              <c:strCache>
                <c:ptCount val="1"/>
                <c:pt idx="0">
                  <c:v>4 Σχολ. Μον.</c:v>
                </c:pt>
              </c:strCache>
            </c:strRef>
          </c:tx>
          <c:invertIfNegative val="0"/>
          <c:cat>
            <c:strRef>
              <c:f>'A2'!$A$30:$A$45</c:f>
              <c:strCache>
                <c:ptCount val="16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</c:strCache>
            </c:strRef>
          </c:cat>
          <c:val>
            <c:numRef>
              <c:f>'A2'!$D$30:$D$45</c:f>
              <c:numCache>
                <c:formatCode>General</c:formatCode>
                <c:ptCount val="16"/>
                <c:pt idx="0">
                  <c:v>1</c:v>
                </c:pt>
                <c:pt idx="1">
                  <c:v>16</c:v>
                </c:pt>
                <c:pt idx="2">
                  <c:v>10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12</c:v>
                </c:pt>
                <c:pt idx="7">
                  <c:v>12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7-4A42-BDA5-8554B9FA6851}"/>
            </c:ext>
          </c:extLst>
        </c:ser>
        <c:ser>
          <c:idx val="3"/>
          <c:order val="3"/>
          <c:tx>
            <c:strRef>
              <c:f>'A2'!$E$29</c:f>
              <c:strCache>
                <c:ptCount val="1"/>
                <c:pt idx="0">
                  <c:v>5 Σχολ. Μον.</c:v>
                </c:pt>
              </c:strCache>
            </c:strRef>
          </c:tx>
          <c:invertIfNegative val="0"/>
          <c:cat>
            <c:strRef>
              <c:f>'A2'!$A$30:$A$45</c:f>
              <c:strCache>
                <c:ptCount val="16"/>
                <c:pt idx="0">
                  <c:v>ΠΕ02</c:v>
                </c:pt>
                <c:pt idx="1">
                  <c:v>ΠΕ06</c:v>
                </c:pt>
                <c:pt idx="2">
                  <c:v>ΠΕ11</c:v>
                </c:pt>
                <c:pt idx="3">
                  <c:v>ΠΕ03</c:v>
                </c:pt>
                <c:pt idx="4">
                  <c:v>ΠΕ05</c:v>
                </c:pt>
                <c:pt idx="5">
                  <c:v>ΠΕ04.01</c:v>
                </c:pt>
                <c:pt idx="6">
                  <c:v>ΠΕ07</c:v>
                </c:pt>
                <c:pt idx="7">
                  <c:v>ΠΕ86</c:v>
                </c:pt>
                <c:pt idx="8">
                  <c:v>ΠΕ01</c:v>
                </c:pt>
                <c:pt idx="9">
                  <c:v>ΠΕ04.02</c:v>
                </c:pt>
                <c:pt idx="10">
                  <c:v>ΠΕ04.04</c:v>
                </c:pt>
                <c:pt idx="11">
                  <c:v>ΠΕ80</c:v>
                </c:pt>
                <c:pt idx="12">
                  <c:v>ΠΕ79.01</c:v>
                </c:pt>
                <c:pt idx="13">
                  <c:v>ΠΕ78</c:v>
                </c:pt>
                <c:pt idx="14">
                  <c:v>ΠΕ08</c:v>
                </c:pt>
                <c:pt idx="15">
                  <c:v>ΤΕ16</c:v>
                </c:pt>
              </c:strCache>
            </c:strRef>
          </c:cat>
          <c:val>
            <c:numRef>
              <c:f>'A2'!$E$30:$E$45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7-4A42-BDA5-8554B9FA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17369088"/>
        <c:axId val="117440512"/>
        <c:axId val="0"/>
      </c:bar3DChart>
      <c:catAx>
        <c:axId val="11736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40512"/>
        <c:crosses val="autoZero"/>
        <c:auto val="1"/>
        <c:lblAlgn val="ctr"/>
        <c:lblOffset val="100"/>
        <c:noMultiLvlLbl val="0"/>
      </c:catAx>
      <c:valAx>
        <c:axId val="1174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6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019313210848645"/>
          <c:y val="8.7953849518810148E-2"/>
          <c:w val="0.82183595800524922"/>
          <c:h val="0.16204615048118984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28575</xdr:rowOff>
    </xdr:from>
    <xdr:to>
      <xdr:col>4</xdr:col>
      <xdr:colOff>19051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0</xdr:rowOff>
    </xdr:from>
    <xdr:to>
      <xdr:col>15</xdr:col>
      <xdr:colOff>323850</xdr:colOff>
      <xdr:row>16</xdr:row>
      <xdr:rowOff>85725</xdr:rowOff>
    </xdr:to>
    <xdr:graphicFrame macro="">
      <xdr:nvGraphicFramePr>
        <xdr:cNvPr id="2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14</xdr:row>
      <xdr:rowOff>90487</xdr:rowOff>
    </xdr:from>
    <xdr:to>
      <xdr:col>0</xdr:col>
      <xdr:colOff>2924175</xdr:colOff>
      <xdr:row>24</xdr:row>
      <xdr:rowOff>38100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3200400</xdr:colOff>
      <xdr:row>14</xdr:row>
      <xdr:rowOff>14287</xdr:rowOff>
    </xdr:from>
    <xdr:to>
      <xdr:col>4</xdr:col>
      <xdr:colOff>561975</xdr:colOff>
      <xdr:row>25</xdr:row>
      <xdr:rowOff>171450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14</xdr:row>
      <xdr:rowOff>28575</xdr:rowOff>
    </xdr:from>
    <xdr:to>
      <xdr:col>10</xdr:col>
      <xdr:colOff>523875</xdr:colOff>
      <xdr:row>25</xdr:row>
      <xdr:rowOff>185738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157162</xdr:rowOff>
    </xdr:from>
    <xdr:to>
      <xdr:col>11</xdr:col>
      <xdr:colOff>838200</xdr:colOff>
      <xdr:row>8</xdr:row>
      <xdr:rowOff>66675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1104900</xdr:colOff>
      <xdr:row>0</xdr:row>
      <xdr:rowOff>157162</xdr:rowOff>
    </xdr:from>
    <xdr:to>
      <xdr:col>11</xdr:col>
      <xdr:colOff>3676650</xdr:colOff>
      <xdr:row>9</xdr:row>
      <xdr:rowOff>47625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1343025</xdr:colOff>
      <xdr:row>22</xdr:row>
      <xdr:rowOff>114300</xdr:rowOff>
    </xdr:from>
    <xdr:to>
      <xdr:col>11</xdr:col>
      <xdr:colOff>3914775</xdr:colOff>
      <xdr:row>30</xdr:row>
      <xdr:rowOff>109538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22</xdr:row>
      <xdr:rowOff>152400</xdr:rowOff>
    </xdr:from>
    <xdr:to>
      <xdr:col>11</xdr:col>
      <xdr:colOff>1104900</xdr:colOff>
      <xdr:row>29</xdr:row>
      <xdr:rowOff>166688</xdr:rowOff>
    </xdr:to>
    <xdr:graphicFrame macro="">
      <xdr:nvGraphicFramePr>
        <xdr:cNvPr id="5" name="Γράφημα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247649</xdr:colOff>
      <xdr:row>32</xdr:row>
      <xdr:rowOff>52386</xdr:rowOff>
    </xdr:from>
    <xdr:to>
      <xdr:col>11</xdr:col>
      <xdr:colOff>2371724</xdr:colOff>
      <xdr:row>57</xdr:row>
      <xdr:rowOff>0</xdr:rowOff>
    </xdr:to>
    <xdr:graphicFrame macro="">
      <xdr:nvGraphicFramePr>
        <xdr:cNvPr id="6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200025</xdr:colOff>
      <xdr:row>57</xdr:row>
      <xdr:rowOff>133350</xdr:rowOff>
    </xdr:from>
    <xdr:to>
      <xdr:col>11</xdr:col>
      <xdr:colOff>2152650</xdr:colOff>
      <xdr:row>76</xdr:row>
      <xdr:rowOff>152400</xdr:rowOff>
    </xdr:to>
    <xdr:graphicFrame macro="">
      <xdr:nvGraphicFramePr>
        <xdr:cNvPr id="7" name="Γράφημα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2238375</xdr:colOff>
      <xdr:row>57</xdr:row>
      <xdr:rowOff>152400</xdr:rowOff>
    </xdr:from>
    <xdr:to>
      <xdr:col>17</xdr:col>
      <xdr:colOff>104775</xdr:colOff>
      <xdr:row>76</xdr:row>
      <xdr:rowOff>171450</xdr:rowOff>
    </xdr:to>
    <xdr:graphicFrame macro="">
      <xdr:nvGraphicFramePr>
        <xdr:cNvPr id="8" name="Γράφημα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228600</xdr:colOff>
      <xdr:row>78</xdr:row>
      <xdr:rowOff>0</xdr:rowOff>
    </xdr:from>
    <xdr:to>
      <xdr:col>11</xdr:col>
      <xdr:colOff>2181225</xdr:colOff>
      <xdr:row>97</xdr:row>
      <xdr:rowOff>19050</xdr:rowOff>
    </xdr:to>
    <xdr:graphicFrame macro="">
      <xdr:nvGraphicFramePr>
        <xdr:cNvPr id="9" name="Γράφημα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2</xdr:row>
      <xdr:rowOff>171450</xdr:rowOff>
    </xdr:from>
    <xdr:to>
      <xdr:col>13</xdr:col>
      <xdr:colOff>361950</xdr:colOff>
      <xdr:row>10</xdr:row>
      <xdr:rowOff>119063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11</xdr:row>
      <xdr:rowOff>161925</xdr:rowOff>
    </xdr:from>
    <xdr:to>
      <xdr:col>13</xdr:col>
      <xdr:colOff>361950</xdr:colOff>
      <xdr:row>20</xdr:row>
      <xdr:rowOff>71438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23</xdr:row>
      <xdr:rowOff>95250</xdr:rowOff>
    </xdr:from>
    <xdr:to>
      <xdr:col>13</xdr:col>
      <xdr:colOff>590550</xdr:colOff>
      <xdr:row>31</xdr:row>
      <xdr:rowOff>42863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95250</xdr:colOff>
      <xdr:row>32</xdr:row>
      <xdr:rowOff>66675</xdr:rowOff>
    </xdr:from>
    <xdr:to>
      <xdr:col>14</xdr:col>
      <xdr:colOff>19050</xdr:colOff>
      <xdr:row>40</xdr:row>
      <xdr:rowOff>166688</xdr:rowOff>
    </xdr:to>
    <xdr:graphicFrame macro="">
      <xdr:nvGraphicFramePr>
        <xdr:cNvPr id="5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3333750</xdr:colOff>
      <xdr:row>28</xdr:row>
      <xdr:rowOff>157163</xdr:rowOff>
    </xdr:to>
    <xdr:graphicFrame macro="">
      <xdr:nvGraphicFramePr>
        <xdr:cNvPr id="5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3495675</xdr:colOff>
      <xdr:row>17</xdr:row>
      <xdr:rowOff>9525</xdr:rowOff>
    </xdr:from>
    <xdr:to>
      <xdr:col>2</xdr:col>
      <xdr:colOff>419100</xdr:colOff>
      <xdr:row>28</xdr:row>
      <xdr:rowOff>166688</xdr:rowOff>
    </xdr:to>
    <xdr:graphicFrame macro="">
      <xdr:nvGraphicFramePr>
        <xdr:cNvPr id="7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61912</xdr:rowOff>
    </xdr:from>
    <xdr:to>
      <xdr:col>4</xdr:col>
      <xdr:colOff>514350</xdr:colOff>
      <xdr:row>43</xdr:row>
      <xdr:rowOff>57150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34</xdr:row>
      <xdr:rowOff>33337</xdr:rowOff>
    </xdr:from>
    <xdr:to>
      <xdr:col>12</xdr:col>
      <xdr:colOff>323850</xdr:colOff>
      <xdr:row>48</xdr:row>
      <xdr:rowOff>109537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590550</xdr:colOff>
      <xdr:row>2</xdr:row>
      <xdr:rowOff>161925</xdr:rowOff>
    </xdr:from>
    <xdr:to>
      <xdr:col>25</xdr:col>
      <xdr:colOff>457200</xdr:colOff>
      <xdr:row>13</xdr:row>
      <xdr:rowOff>104775</xdr:rowOff>
    </xdr:to>
    <xdr:graphicFrame macro="">
      <xdr:nvGraphicFramePr>
        <xdr:cNvPr id="6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600075</xdr:colOff>
      <xdr:row>2</xdr:row>
      <xdr:rowOff>161925</xdr:rowOff>
    </xdr:from>
    <xdr:to>
      <xdr:col>30</xdr:col>
      <xdr:colOff>466725</xdr:colOff>
      <xdr:row>13</xdr:row>
      <xdr:rowOff>104775</xdr:rowOff>
    </xdr:to>
    <xdr:graphicFrame macro="">
      <xdr:nvGraphicFramePr>
        <xdr:cNvPr id="7" name="Γράφημα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</xdr:colOff>
      <xdr:row>19</xdr:row>
      <xdr:rowOff>0</xdr:rowOff>
    </xdr:from>
    <xdr:to>
      <xdr:col>26</xdr:col>
      <xdr:colOff>1</xdr:colOff>
      <xdr:row>29</xdr:row>
      <xdr:rowOff>123825</xdr:rowOff>
    </xdr:to>
    <xdr:graphicFrame macro="">
      <xdr:nvGraphicFramePr>
        <xdr:cNvPr id="9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</xdr:colOff>
      <xdr:row>19</xdr:row>
      <xdr:rowOff>0</xdr:rowOff>
    </xdr:from>
    <xdr:to>
      <xdr:col>30</xdr:col>
      <xdr:colOff>457201</xdr:colOff>
      <xdr:row>29</xdr:row>
      <xdr:rowOff>123825</xdr:rowOff>
    </xdr:to>
    <xdr:graphicFrame macro="">
      <xdr:nvGraphicFramePr>
        <xdr:cNvPr id="10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481851</xdr:colOff>
      <xdr:row>0</xdr:row>
      <xdr:rowOff>51548</xdr:rowOff>
    </xdr:from>
    <xdr:to>
      <xdr:col>19</xdr:col>
      <xdr:colOff>291351</xdr:colOff>
      <xdr:row>10</xdr:row>
      <xdr:rowOff>145676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649940</xdr:colOff>
      <xdr:row>0</xdr:row>
      <xdr:rowOff>62753</xdr:rowOff>
    </xdr:from>
    <xdr:to>
      <xdr:col>27</xdr:col>
      <xdr:colOff>168088</xdr:colOff>
      <xdr:row>11</xdr:row>
      <xdr:rowOff>44823</xdr:rowOff>
    </xdr:to>
    <xdr:graphicFrame macro="">
      <xdr:nvGraphicFramePr>
        <xdr:cNvPr id="3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26</xdr:row>
      <xdr:rowOff>104775</xdr:rowOff>
    </xdr:from>
    <xdr:to>
      <xdr:col>19</xdr:col>
      <xdr:colOff>352425</xdr:colOff>
      <xdr:row>41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504825</xdr:colOff>
      <xdr:row>26</xdr:row>
      <xdr:rowOff>85725</xdr:rowOff>
    </xdr:from>
    <xdr:to>
      <xdr:col>27</xdr:col>
      <xdr:colOff>257175</xdr:colOff>
      <xdr:row>41</xdr:row>
      <xdr:rowOff>161925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123824</xdr:rowOff>
    </xdr:from>
    <xdr:to>
      <xdr:col>4</xdr:col>
      <xdr:colOff>1152525</xdr:colOff>
      <xdr:row>49</xdr:row>
      <xdr:rowOff>19049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3</xdr:row>
      <xdr:rowOff>57150</xdr:rowOff>
    </xdr:from>
    <xdr:to>
      <xdr:col>42</xdr:col>
      <xdr:colOff>466725</xdr:colOff>
      <xdr:row>17</xdr:row>
      <xdr:rowOff>133350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7"/>
  <sheetViews>
    <sheetView tabSelected="1" workbookViewId="0"/>
  </sheetViews>
  <sheetFormatPr defaultRowHeight="15" x14ac:dyDescent="0.25"/>
  <cols>
    <col min="1" max="1" width="58.85546875" customWidth="1"/>
    <col min="2" max="2" width="7.5703125" bestFit="1" customWidth="1"/>
    <col min="3" max="3" width="4.140625" customWidth="1"/>
    <col min="4" max="4" width="7.140625" bestFit="1" customWidth="1"/>
  </cols>
  <sheetData>
    <row r="1" spans="1:4" x14ac:dyDescent="0.25">
      <c r="A1" t="s">
        <v>132</v>
      </c>
    </row>
    <row r="3" spans="1:4" x14ac:dyDescent="0.25">
      <c r="A3" s="2" t="s">
        <v>1</v>
      </c>
      <c r="B3" s="3" t="s">
        <v>133</v>
      </c>
    </row>
    <row r="4" spans="1:4" x14ac:dyDescent="0.25">
      <c r="A4" s="4" t="s">
        <v>10</v>
      </c>
      <c r="B4" s="56">
        <v>9486</v>
      </c>
      <c r="C4" s="22"/>
      <c r="D4" s="58">
        <f>B4/$B$7</f>
        <v>0.90653669724770647</v>
      </c>
    </row>
    <row r="5" spans="1:4" ht="30" x14ac:dyDescent="0.25">
      <c r="A5" s="6" t="s">
        <v>56</v>
      </c>
      <c r="B5" s="56">
        <v>441</v>
      </c>
      <c r="C5" s="22"/>
      <c r="D5" s="58">
        <f>B5/$B$7</f>
        <v>4.2144495412844034E-2</v>
      </c>
    </row>
    <row r="6" spans="1:4" x14ac:dyDescent="0.25">
      <c r="A6" s="4" t="s">
        <v>13</v>
      </c>
      <c r="B6" s="56">
        <v>537</v>
      </c>
      <c r="C6" s="22"/>
      <c r="D6" s="58">
        <f>B6/$B$7</f>
        <v>5.1318807339449539E-2</v>
      </c>
    </row>
    <row r="7" spans="1:4" x14ac:dyDescent="0.25">
      <c r="A7" s="7" t="s">
        <v>134</v>
      </c>
      <c r="B7" s="27">
        <f>SUM(B4:B6)</f>
        <v>10464</v>
      </c>
      <c r="C7" s="22"/>
      <c r="D7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7"/>
  <sheetViews>
    <sheetView workbookViewId="0"/>
  </sheetViews>
  <sheetFormatPr defaultRowHeight="15" x14ac:dyDescent="0.25"/>
  <cols>
    <col min="1" max="1" width="31.7109375" customWidth="1"/>
    <col min="2" max="2" width="8.7109375" style="104" bestFit="1" customWidth="1"/>
    <col min="3" max="3" width="8" style="104" customWidth="1"/>
    <col min="4" max="4" width="9.5703125" style="104" customWidth="1"/>
    <col min="5" max="5" width="9.7109375" style="104" customWidth="1"/>
    <col min="6" max="6" width="8.7109375" style="104" bestFit="1" customWidth="1"/>
    <col min="7" max="7" width="9.85546875" style="104" bestFit="1" customWidth="1"/>
    <col min="8" max="8" width="12.140625" style="104" bestFit="1" customWidth="1"/>
    <col min="9" max="9" width="28.42578125" style="104" bestFit="1" customWidth="1"/>
    <col min="10" max="10" width="8.85546875" style="104" bestFit="1" customWidth="1"/>
    <col min="11" max="11" width="8.85546875" style="104" customWidth="1"/>
    <col min="12" max="12" width="8.7109375" style="104" bestFit="1" customWidth="1"/>
    <col min="13" max="13" width="9.85546875" style="104" bestFit="1" customWidth="1"/>
    <col min="14" max="14" width="8.85546875" style="104" bestFit="1" customWidth="1"/>
    <col min="15" max="15" width="9.85546875" style="104" bestFit="1" customWidth="1"/>
    <col min="16" max="18" width="9.140625" style="104"/>
  </cols>
  <sheetData>
    <row r="1" spans="1:14" x14ac:dyDescent="0.25">
      <c r="A1" s="2" t="s">
        <v>248</v>
      </c>
    </row>
    <row r="2" spans="1:14" x14ac:dyDescent="0.25">
      <c r="A2" s="2"/>
    </row>
    <row r="3" spans="1:14" x14ac:dyDescent="0.25">
      <c r="A3" s="2"/>
      <c r="B3" s="283" t="s">
        <v>207</v>
      </c>
      <c r="C3" s="285"/>
      <c r="D3" s="283" t="s">
        <v>208</v>
      </c>
      <c r="E3" s="285"/>
      <c r="I3" s="47"/>
      <c r="J3" s="283" t="s">
        <v>204</v>
      </c>
      <c r="K3" s="288"/>
      <c r="L3" s="283" t="s">
        <v>205</v>
      </c>
      <c r="M3" s="288"/>
      <c r="N3" s="47"/>
    </row>
    <row r="4" spans="1:14" ht="45" x14ac:dyDescent="0.25">
      <c r="A4" s="140" t="s">
        <v>249</v>
      </c>
      <c r="B4" s="157" t="s">
        <v>214</v>
      </c>
      <c r="C4" s="141" t="s">
        <v>188</v>
      </c>
      <c r="D4" s="157" t="s">
        <v>214</v>
      </c>
      <c r="E4" s="141" t="s">
        <v>188</v>
      </c>
      <c r="F4" s="142" t="s">
        <v>161</v>
      </c>
      <c r="G4" s="106" t="s">
        <v>188</v>
      </c>
      <c r="I4" s="158" t="s">
        <v>249</v>
      </c>
      <c r="J4" s="117" t="s">
        <v>214</v>
      </c>
      <c r="K4" s="144" t="s">
        <v>250</v>
      </c>
      <c r="L4" s="117" t="s">
        <v>214</v>
      </c>
      <c r="M4" s="144" t="s">
        <v>250</v>
      </c>
      <c r="N4" s="103" t="s">
        <v>161</v>
      </c>
    </row>
    <row r="5" spans="1:14" ht="15.75" x14ac:dyDescent="0.25">
      <c r="A5" s="145" t="s">
        <v>251</v>
      </c>
      <c r="B5" s="91">
        <v>3703</v>
      </c>
      <c r="C5" s="118">
        <f>B5/$B$18</f>
        <v>0.68396749168821569</v>
      </c>
      <c r="D5" s="91">
        <v>3600</v>
      </c>
      <c r="E5" s="118">
        <f>D5/$D$18</f>
        <v>0.71287128712871284</v>
      </c>
      <c r="F5" s="239">
        <f>B5+D5</f>
        <v>7303</v>
      </c>
      <c r="G5" s="118">
        <f>F5/$F$18</f>
        <v>0.69791666666666663</v>
      </c>
      <c r="H5" s="215"/>
      <c r="I5" s="146" t="s">
        <v>251</v>
      </c>
      <c r="J5" s="91">
        <v>1847</v>
      </c>
      <c r="K5" s="159">
        <f>J5/N5</f>
        <v>0.25290976311105023</v>
      </c>
      <c r="L5" s="91">
        <v>5456</v>
      </c>
      <c r="M5" s="159">
        <f>L5/N5</f>
        <v>0.74709023688894971</v>
      </c>
      <c r="N5" s="89">
        <f>J5+L5</f>
        <v>7303</v>
      </c>
    </row>
    <row r="6" spans="1:14" ht="15.75" x14ac:dyDescent="0.25">
      <c r="A6" s="145" t="s">
        <v>252</v>
      </c>
      <c r="B6" s="91">
        <v>686</v>
      </c>
      <c r="C6" s="118">
        <f t="shared" ref="C6:C17" si="0">B6/$B$18</f>
        <v>0.12670853343184338</v>
      </c>
      <c r="D6" s="91">
        <v>790</v>
      </c>
      <c r="E6" s="118">
        <f t="shared" ref="E6:E17" si="1">D6/$D$18</f>
        <v>0.15643564356435644</v>
      </c>
      <c r="F6" s="239">
        <f t="shared" ref="F6:F17" si="2">B6+D6</f>
        <v>1476</v>
      </c>
      <c r="G6" s="118">
        <f t="shared" ref="G6:G17" si="3">F6/$F$18</f>
        <v>0.14105504587155962</v>
      </c>
      <c r="H6" s="215"/>
      <c r="I6" s="146" t="s">
        <v>252</v>
      </c>
      <c r="J6" s="91">
        <v>450</v>
      </c>
      <c r="K6" s="159">
        <f t="shared" ref="K6:K17" si="4">J6/N6</f>
        <v>0.3048780487804878</v>
      </c>
      <c r="L6" s="91">
        <v>1026</v>
      </c>
      <c r="M6" s="159">
        <f t="shared" ref="M6:M17" si="5">L6/N6</f>
        <v>0.69512195121951215</v>
      </c>
      <c r="N6" s="89">
        <f t="shared" ref="N6:N17" si="6">J6+L6</f>
        <v>1476</v>
      </c>
    </row>
    <row r="7" spans="1:14" ht="15.75" x14ac:dyDescent="0.25">
      <c r="A7" s="145" t="s">
        <v>103</v>
      </c>
      <c r="B7" s="91">
        <v>215</v>
      </c>
      <c r="C7" s="118">
        <f t="shared" si="0"/>
        <v>3.9711858145548576E-2</v>
      </c>
      <c r="D7" s="91">
        <v>157</v>
      </c>
      <c r="E7" s="118">
        <f t="shared" si="1"/>
        <v>3.1089108910891089E-2</v>
      </c>
      <c r="F7" s="239">
        <f t="shared" si="2"/>
        <v>372</v>
      </c>
      <c r="G7" s="118">
        <f t="shared" si="3"/>
        <v>3.5550458715596332E-2</v>
      </c>
      <c r="H7" s="215"/>
      <c r="I7" s="146" t="s">
        <v>103</v>
      </c>
      <c r="J7" s="91">
        <v>93</v>
      </c>
      <c r="K7" s="118">
        <f t="shared" si="4"/>
        <v>0.25</v>
      </c>
      <c r="L7" s="91">
        <v>279</v>
      </c>
      <c r="M7" s="118">
        <f t="shared" si="5"/>
        <v>0.75</v>
      </c>
      <c r="N7" s="89">
        <f t="shared" si="6"/>
        <v>372</v>
      </c>
    </row>
    <row r="8" spans="1:14" ht="15.75" x14ac:dyDescent="0.25">
      <c r="A8" s="145" t="s">
        <v>253</v>
      </c>
      <c r="B8" s="91">
        <v>181</v>
      </c>
      <c r="C8" s="118">
        <f t="shared" si="0"/>
        <v>3.3431843369043222E-2</v>
      </c>
      <c r="D8" s="91">
        <v>130</v>
      </c>
      <c r="E8" s="118">
        <f t="shared" si="1"/>
        <v>2.5742574257425741E-2</v>
      </c>
      <c r="F8" s="239">
        <f t="shared" si="2"/>
        <v>311</v>
      </c>
      <c r="G8" s="118">
        <f t="shared" si="3"/>
        <v>2.9720948012232417E-2</v>
      </c>
      <c r="H8" s="215"/>
      <c r="I8" s="146" t="s">
        <v>253</v>
      </c>
      <c r="J8" s="91">
        <v>77</v>
      </c>
      <c r="K8" s="118">
        <f t="shared" si="4"/>
        <v>0.24758842443729903</v>
      </c>
      <c r="L8" s="91">
        <v>234</v>
      </c>
      <c r="M8" s="118">
        <f t="shared" si="5"/>
        <v>0.752411575562701</v>
      </c>
      <c r="N8" s="89">
        <f t="shared" si="6"/>
        <v>311</v>
      </c>
    </row>
    <row r="9" spans="1:14" ht="15.75" x14ac:dyDescent="0.25">
      <c r="A9" s="145" t="s">
        <v>254</v>
      </c>
      <c r="B9" s="91">
        <v>135</v>
      </c>
      <c r="C9" s="118">
        <f t="shared" si="0"/>
        <v>2.4935352789065387E-2</v>
      </c>
      <c r="D9" s="91">
        <v>108</v>
      </c>
      <c r="E9" s="118">
        <f t="shared" si="1"/>
        <v>2.1386138613861388E-2</v>
      </c>
      <c r="F9" s="239">
        <f t="shared" si="2"/>
        <v>243</v>
      </c>
      <c r="G9" s="118">
        <f t="shared" si="3"/>
        <v>2.3222477064220183E-2</v>
      </c>
      <c r="H9" s="215"/>
      <c r="I9" s="146" t="s">
        <v>254</v>
      </c>
      <c r="J9" s="91">
        <v>58</v>
      </c>
      <c r="K9" s="118">
        <f t="shared" si="4"/>
        <v>0.23868312757201646</v>
      </c>
      <c r="L9" s="91">
        <v>185</v>
      </c>
      <c r="M9" s="118">
        <f t="shared" si="5"/>
        <v>0.76131687242798352</v>
      </c>
      <c r="N9" s="89">
        <f t="shared" si="6"/>
        <v>243</v>
      </c>
    </row>
    <row r="10" spans="1:14" ht="15.75" x14ac:dyDescent="0.25">
      <c r="A10" s="145" t="s">
        <v>255</v>
      </c>
      <c r="B10" s="91">
        <v>188</v>
      </c>
      <c r="C10" s="118">
        <f t="shared" si="0"/>
        <v>3.4724787587735499E-2</v>
      </c>
      <c r="D10" s="91">
        <v>45</v>
      </c>
      <c r="E10" s="118">
        <f t="shared" si="1"/>
        <v>8.9108910891089101E-3</v>
      </c>
      <c r="F10" s="239">
        <f t="shared" si="2"/>
        <v>233</v>
      </c>
      <c r="G10" s="118">
        <f t="shared" si="3"/>
        <v>2.2266819571865444E-2</v>
      </c>
      <c r="H10" s="215"/>
      <c r="I10" s="146" t="s">
        <v>255</v>
      </c>
      <c r="J10" s="91">
        <v>52</v>
      </c>
      <c r="K10" s="118">
        <f t="shared" si="4"/>
        <v>0.22317596566523606</v>
      </c>
      <c r="L10" s="91">
        <v>181</v>
      </c>
      <c r="M10" s="118">
        <f t="shared" si="5"/>
        <v>0.77682403433476399</v>
      </c>
      <c r="N10" s="89">
        <f t="shared" si="6"/>
        <v>233</v>
      </c>
    </row>
    <row r="11" spans="1:14" ht="15.75" x14ac:dyDescent="0.25">
      <c r="A11" s="145" t="s">
        <v>256</v>
      </c>
      <c r="B11" s="91">
        <v>101</v>
      </c>
      <c r="C11" s="118">
        <f t="shared" si="0"/>
        <v>1.865533801256003E-2</v>
      </c>
      <c r="D11" s="91">
        <v>89</v>
      </c>
      <c r="E11" s="118">
        <f t="shared" si="1"/>
        <v>1.7623762376237622E-2</v>
      </c>
      <c r="F11" s="239">
        <f t="shared" si="2"/>
        <v>190</v>
      </c>
      <c r="G11" s="118">
        <f t="shared" si="3"/>
        <v>1.8157492354740061E-2</v>
      </c>
      <c r="H11" s="215"/>
      <c r="I11" s="146" t="s">
        <v>256</v>
      </c>
      <c r="J11" s="91">
        <v>47</v>
      </c>
      <c r="K11" s="118">
        <f t="shared" si="4"/>
        <v>0.24736842105263157</v>
      </c>
      <c r="L11" s="91">
        <v>143</v>
      </c>
      <c r="M11" s="118">
        <f t="shared" si="5"/>
        <v>0.75263157894736843</v>
      </c>
      <c r="N11" s="89">
        <f t="shared" si="6"/>
        <v>190</v>
      </c>
    </row>
    <row r="12" spans="1:14" ht="15.75" x14ac:dyDescent="0.25">
      <c r="A12" s="145" t="s">
        <v>257</v>
      </c>
      <c r="B12" s="91">
        <v>73</v>
      </c>
      <c r="C12" s="118">
        <f t="shared" si="0"/>
        <v>1.3483561137790912E-2</v>
      </c>
      <c r="D12" s="91">
        <v>88</v>
      </c>
      <c r="E12" s="118">
        <f t="shared" si="1"/>
        <v>1.7425742574257427E-2</v>
      </c>
      <c r="F12" s="239">
        <f t="shared" si="2"/>
        <v>161</v>
      </c>
      <c r="G12" s="118">
        <f t="shared" si="3"/>
        <v>1.5386085626911315E-2</v>
      </c>
      <c r="H12" s="215"/>
      <c r="I12" s="146" t="s">
        <v>257</v>
      </c>
      <c r="J12" s="91">
        <v>47</v>
      </c>
      <c r="K12" s="159">
        <f t="shared" si="4"/>
        <v>0.29192546583850931</v>
      </c>
      <c r="L12" s="91">
        <v>114</v>
      </c>
      <c r="M12" s="159">
        <f t="shared" si="5"/>
        <v>0.70807453416149069</v>
      </c>
      <c r="N12" s="89">
        <f t="shared" si="6"/>
        <v>161</v>
      </c>
    </row>
    <row r="13" spans="1:14" ht="15.75" x14ac:dyDescent="0.25">
      <c r="A13" s="145" t="s">
        <v>258</v>
      </c>
      <c r="B13" s="91">
        <v>37</v>
      </c>
      <c r="C13" s="118">
        <f t="shared" si="0"/>
        <v>6.8341337273734766E-3</v>
      </c>
      <c r="D13" s="91">
        <v>21</v>
      </c>
      <c r="E13" s="118">
        <f t="shared" si="1"/>
        <v>4.1584158415841586E-3</v>
      </c>
      <c r="F13" s="239">
        <f t="shared" si="2"/>
        <v>58</v>
      </c>
      <c r="G13" s="118">
        <f t="shared" si="3"/>
        <v>5.5428134556574924E-3</v>
      </c>
      <c r="H13" s="215"/>
      <c r="I13" s="146" t="s">
        <v>258</v>
      </c>
      <c r="J13" s="91">
        <v>10</v>
      </c>
      <c r="K13" s="118">
        <f t="shared" si="4"/>
        <v>0.17241379310344829</v>
      </c>
      <c r="L13" s="91">
        <v>48</v>
      </c>
      <c r="M13" s="118">
        <f t="shared" si="5"/>
        <v>0.82758620689655171</v>
      </c>
      <c r="N13" s="89">
        <f t="shared" si="6"/>
        <v>58</v>
      </c>
    </row>
    <row r="14" spans="1:14" ht="15.75" x14ac:dyDescent="0.25">
      <c r="A14" s="145" t="s">
        <v>259</v>
      </c>
      <c r="B14" s="91">
        <v>60</v>
      </c>
      <c r="C14" s="118">
        <f t="shared" si="0"/>
        <v>1.1082379017362394E-2</v>
      </c>
      <c r="D14" s="91">
        <v>0</v>
      </c>
      <c r="E14" s="118">
        <f t="shared" si="1"/>
        <v>0</v>
      </c>
      <c r="F14" s="239">
        <f t="shared" si="2"/>
        <v>60</v>
      </c>
      <c r="G14" s="118">
        <f t="shared" si="3"/>
        <v>5.7339449541284407E-3</v>
      </c>
      <c r="H14" s="215"/>
      <c r="I14" s="146" t="s">
        <v>259</v>
      </c>
      <c r="J14" s="91">
        <v>1</v>
      </c>
      <c r="K14" s="118">
        <f t="shared" si="4"/>
        <v>1.6666666666666666E-2</v>
      </c>
      <c r="L14" s="91">
        <v>59</v>
      </c>
      <c r="M14" s="118">
        <f t="shared" si="5"/>
        <v>0.98333333333333328</v>
      </c>
      <c r="N14" s="89">
        <f t="shared" si="6"/>
        <v>60</v>
      </c>
    </row>
    <row r="15" spans="1:14" ht="15.75" x14ac:dyDescent="0.25">
      <c r="A15" s="145" t="s">
        <v>260</v>
      </c>
      <c r="B15" s="91">
        <v>12</v>
      </c>
      <c r="C15" s="118">
        <f t="shared" si="0"/>
        <v>2.216475803472479E-3</v>
      </c>
      <c r="D15" s="91">
        <v>21</v>
      </c>
      <c r="E15" s="118">
        <f t="shared" si="1"/>
        <v>4.1584158415841586E-3</v>
      </c>
      <c r="F15" s="239">
        <f t="shared" si="2"/>
        <v>33</v>
      </c>
      <c r="G15" s="118">
        <f t="shared" si="3"/>
        <v>3.1536697247706424E-3</v>
      </c>
      <c r="H15" s="215"/>
      <c r="I15" s="146" t="s">
        <v>260</v>
      </c>
      <c r="J15" s="91">
        <v>10</v>
      </c>
      <c r="K15" s="118">
        <f t="shared" si="4"/>
        <v>0.30303030303030304</v>
      </c>
      <c r="L15" s="91">
        <v>23</v>
      </c>
      <c r="M15" s="118">
        <f t="shared" si="5"/>
        <v>0.69696969696969702</v>
      </c>
      <c r="N15" s="89">
        <f t="shared" si="6"/>
        <v>33</v>
      </c>
    </row>
    <row r="16" spans="1:14" ht="15.75" x14ac:dyDescent="0.25">
      <c r="A16" s="145" t="s">
        <v>261</v>
      </c>
      <c r="B16" s="91">
        <v>16</v>
      </c>
      <c r="C16" s="118">
        <f t="shared" si="0"/>
        <v>2.9553010712966383E-3</v>
      </c>
      <c r="D16" s="91">
        <v>1</v>
      </c>
      <c r="E16" s="118">
        <f t="shared" si="1"/>
        <v>1.9801980198019803E-4</v>
      </c>
      <c r="F16" s="239">
        <f t="shared" si="2"/>
        <v>17</v>
      </c>
      <c r="G16" s="118">
        <f t="shared" si="3"/>
        <v>1.624617737003058E-3</v>
      </c>
      <c r="H16" s="215"/>
      <c r="I16" s="146" t="s">
        <v>261</v>
      </c>
      <c r="J16" s="91">
        <v>0</v>
      </c>
      <c r="K16" s="118">
        <f t="shared" si="4"/>
        <v>0</v>
      </c>
      <c r="L16" s="91">
        <v>17</v>
      </c>
      <c r="M16" s="118">
        <f t="shared" si="5"/>
        <v>1</v>
      </c>
      <c r="N16" s="89">
        <f t="shared" si="6"/>
        <v>17</v>
      </c>
    </row>
    <row r="17" spans="1:18" ht="15.75" x14ac:dyDescent="0.25">
      <c r="A17" s="145" t="s">
        <v>262</v>
      </c>
      <c r="B17" s="91">
        <v>7</v>
      </c>
      <c r="C17" s="118">
        <f t="shared" si="0"/>
        <v>1.2929442186922792E-3</v>
      </c>
      <c r="D17" s="91">
        <v>0</v>
      </c>
      <c r="E17" s="118">
        <f t="shared" si="1"/>
        <v>0</v>
      </c>
      <c r="F17" s="240">
        <f t="shared" si="2"/>
        <v>7</v>
      </c>
      <c r="G17" s="118">
        <f t="shared" si="3"/>
        <v>6.6896024464831801E-4</v>
      </c>
      <c r="H17" s="215"/>
      <c r="I17" s="146" t="s">
        <v>262</v>
      </c>
      <c r="J17" s="91">
        <v>0</v>
      </c>
      <c r="K17" s="118">
        <f t="shared" si="4"/>
        <v>0</v>
      </c>
      <c r="L17" s="91">
        <v>7</v>
      </c>
      <c r="M17" s="118">
        <f t="shared" si="5"/>
        <v>1</v>
      </c>
      <c r="N17" s="89">
        <f t="shared" si="6"/>
        <v>7</v>
      </c>
    </row>
    <row r="18" spans="1:18" x14ac:dyDescent="0.25">
      <c r="A18" s="147" t="s">
        <v>134</v>
      </c>
      <c r="B18" s="86">
        <f>SUM(B5:B17)</f>
        <v>5414</v>
      </c>
      <c r="C18" s="88"/>
      <c r="D18" s="86">
        <f>SUM(D5:D17)</f>
        <v>5050</v>
      </c>
      <c r="E18" s="88"/>
      <c r="F18" s="87">
        <f>SUM(F5:F17)</f>
        <v>10464</v>
      </c>
      <c r="G18" s="101"/>
      <c r="I18" s="147" t="s">
        <v>134</v>
      </c>
      <c r="J18" s="86">
        <f>SUM(J5:J17)</f>
        <v>2692</v>
      </c>
      <c r="K18" s="88"/>
      <c r="L18" s="86">
        <f>SUM(L5:L17)</f>
        <v>7772</v>
      </c>
      <c r="M18" s="88"/>
      <c r="N18" s="88">
        <f>SUM(N5:N17)</f>
        <v>10464</v>
      </c>
    </row>
    <row r="21" spans="1:18" x14ac:dyDescent="0.25">
      <c r="A21" s="2" t="s">
        <v>263</v>
      </c>
    </row>
    <row r="23" spans="1:18" x14ac:dyDescent="0.25">
      <c r="B23" s="289" t="s">
        <v>243</v>
      </c>
      <c r="C23" s="290"/>
      <c r="D23" s="255" t="s">
        <v>298</v>
      </c>
      <c r="E23" s="252"/>
      <c r="F23" s="255" t="s">
        <v>299</v>
      </c>
      <c r="G23" s="255" t="s">
        <v>298</v>
      </c>
      <c r="H23" s="47"/>
      <c r="I23" s="47"/>
    </row>
    <row r="24" spans="1:18" ht="36.75" x14ac:dyDescent="0.25">
      <c r="A24" s="148" t="s">
        <v>249</v>
      </c>
      <c r="B24" s="149" t="s">
        <v>264</v>
      </c>
      <c r="C24" s="150" t="s">
        <v>265</v>
      </c>
      <c r="D24" s="150" t="s">
        <v>266</v>
      </c>
      <c r="E24" s="163" t="s">
        <v>161</v>
      </c>
      <c r="F24" s="151" t="s">
        <v>267</v>
      </c>
      <c r="G24" s="151" t="s">
        <v>267</v>
      </c>
      <c r="R24"/>
    </row>
    <row r="25" spans="1:18" x14ac:dyDescent="0.25">
      <c r="A25" s="145" t="s">
        <v>251</v>
      </c>
      <c r="B25" s="91">
        <v>6558</v>
      </c>
      <c r="C25" s="89">
        <v>370</v>
      </c>
      <c r="D25" s="89">
        <v>375</v>
      </c>
      <c r="E25" s="50">
        <f>B25+C25+D25</f>
        <v>7303</v>
      </c>
      <c r="F25" s="152">
        <f t="shared" ref="F25:F37" si="7">(B25+C25)/E25</f>
        <v>0.9486512392167602</v>
      </c>
      <c r="G25" s="153">
        <f>(D25)/E25</f>
        <v>5.1348760783239765E-2</v>
      </c>
      <c r="R25"/>
    </row>
    <row r="26" spans="1:18" x14ac:dyDescent="0.25">
      <c r="A26" s="145" t="s">
        <v>252</v>
      </c>
      <c r="B26" s="91">
        <v>1371</v>
      </c>
      <c r="C26" s="89">
        <v>41</v>
      </c>
      <c r="D26" s="89">
        <v>64</v>
      </c>
      <c r="E26" s="50">
        <f t="shared" ref="E26:E38" si="8">B26+C26+D26</f>
        <v>1476</v>
      </c>
      <c r="F26" s="152">
        <f t="shared" si="7"/>
        <v>0.95663956639566394</v>
      </c>
      <c r="G26" s="153">
        <f t="shared" ref="G26:G37" si="9">(D26)/E26</f>
        <v>4.3360433604336043E-2</v>
      </c>
      <c r="R26"/>
    </row>
    <row r="27" spans="1:18" x14ac:dyDescent="0.25">
      <c r="A27" s="145" t="s">
        <v>103</v>
      </c>
      <c r="B27" s="91">
        <v>361</v>
      </c>
      <c r="C27" s="89">
        <v>0</v>
      </c>
      <c r="D27" s="89">
        <v>11</v>
      </c>
      <c r="E27" s="50">
        <f t="shared" si="8"/>
        <v>372</v>
      </c>
      <c r="F27" s="153">
        <f t="shared" si="7"/>
        <v>0.97043010752688175</v>
      </c>
      <c r="G27" s="153">
        <f t="shared" si="9"/>
        <v>2.9569892473118281E-2</v>
      </c>
      <c r="R27"/>
    </row>
    <row r="28" spans="1:18" x14ac:dyDescent="0.25">
      <c r="A28" s="145" t="s">
        <v>253</v>
      </c>
      <c r="B28" s="91">
        <v>285</v>
      </c>
      <c r="C28" s="89">
        <v>2</v>
      </c>
      <c r="D28" s="89">
        <v>24</v>
      </c>
      <c r="E28" s="50">
        <f t="shared" si="8"/>
        <v>311</v>
      </c>
      <c r="F28" s="153">
        <f t="shared" si="7"/>
        <v>0.92282958199356913</v>
      </c>
      <c r="G28" s="153">
        <f t="shared" si="9"/>
        <v>7.7170418006430874E-2</v>
      </c>
      <c r="R28"/>
    </row>
    <row r="29" spans="1:18" x14ac:dyDescent="0.25">
      <c r="A29" s="145" t="s">
        <v>254</v>
      </c>
      <c r="B29" s="91">
        <v>201</v>
      </c>
      <c r="C29" s="89">
        <v>22</v>
      </c>
      <c r="D29" s="89">
        <v>20</v>
      </c>
      <c r="E29" s="50">
        <f t="shared" si="8"/>
        <v>243</v>
      </c>
      <c r="F29" s="153">
        <f t="shared" si="7"/>
        <v>0.91769547325102885</v>
      </c>
      <c r="G29" s="153">
        <f t="shared" si="9"/>
        <v>8.2304526748971193E-2</v>
      </c>
      <c r="R29"/>
    </row>
    <row r="30" spans="1:18" x14ac:dyDescent="0.25">
      <c r="A30" s="145" t="s">
        <v>255</v>
      </c>
      <c r="B30" s="91">
        <v>222</v>
      </c>
      <c r="C30" s="89">
        <v>0</v>
      </c>
      <c r="D30" s="89">
        <v>11</v>
      </c>
      <c r="E30" s="50">
        <f t="shared" si="8"/>
        <v>233</v>
      </c>
      <c r="F30" s="153">
        <f t="shared" si="7"/>
        <v>0.9527896995708155</v>
      </c>
      <c r="G30" s="153">
        <f t="shared" si="9"/>
        <v>4.7210300429184553E-2</v>
      </c>
      <c r="R30"/>
    </row>
    <row r="31" spans="1:18" x14ac:dyDescent="0.25">
      <c r="A31" s="145" t="s">
        <v>256</v>
      </c>
      <c r="B31" s="91">
        <v>187</v>
      </c>
      <c r="C31" s="89">
        <v>0</v>
      </c>
      <c r="D31" s="89">
        <v>3</v>
      </c>
      <c r="E31" s="50">
        <f t="shared" si="8"/>
        <v>190</v>
      </c>
      <c r="F31" s="153">
        <f t="shared" si="7"/>
        <v>0.98421052631578942</v>
      </c>
      <c r="G31" s="153">
        <f t="shared" si="9"/>
        <v>1.5789473684210527E-2</v>
      </c>
      <c r="R31"/>
    </row>
    <row r="32" spans="1:18" x14ac:dyDescent="0.25">
      <c r="A32" s="145" t="s">
        <v>257</v>
      </c>
      <c r="B32" s="91">
        <v>148</v>
      </c>
      <c r="C32" s="89">
        <v>1</v>
      </c>
      <c r="D32" s="89">
        <v>12</v>
      </c>
      <c r="E32" s="50">
        <f t="shared" si="8"/>
        <v>161</v>
      </c>
      <c r="F32" s="153">
        <f t="shared" si="7"/>
        <v>0.92546583850931674</v>
      </c>
      <c r="G32" s="153">
        <f t="shared" si="9"/>
        <v>7.4534161490683232E-2</v>
      </c>
      <c r="R32"/>
    </row>
    <row r="33" spans="1:18" x14ac:dyDescent="0.25">
      <c r="A33" s="145" t="s">
        <v>258</v>
      </c>
      <c r="B33" s="91">
        <v>55</v>
      </c>
      <c r="C33" s="89">
        <v>1</v>
      </c>
      <c r="D33" s="89">
        <v>2</v>
      </c>
      <c r="E33" s="50">
        <f t="shared" si="8"/>
        <v>58</v>
      </c>
      <c r="F33" s="153">
        <f t="shared" si="7"/>
        <v>0.96551724137931039</v>
      </c>
      <c r="G33" s="153">
        <f t="shared" si="9"/>
        <v>3.4482758620689655E-2</v>
      </c>
      <c r="R33"/>
    </row>
    <row r="34" spans="1:18" x14ac:dyDescent="0.25">
      <c r="A34" s="145" t="s">
        <v>259</v>
      </c>
      <c r="B34" s="91">
        <v>50</v>
      </c>
      <c r="C34" s="89">
        <v>4</v>
      </c>
      <c r="D34" s="89">
        <v>6</v>
      </c>
      <c r="E34" s="50">
        <f t="shared" si="8"/>
        <v>60</v>
      </c>
      <c r="F34" s="153">
        <f t="shared" si="7"/>
        <v>0.9</v>
      </c>
      <c r="G34" s="153">
        <f t="shared" si="9"/>
        <v>0.1</v>
      </c>
      <c r="R34"/>
    </row>
    <row r="35" spans="1:18" x14ac:dyDescent="0.25">
      <c r="A35" s="145" t="s">
        <v>260</v>
      </c>
      <c r="B35" s="91">
        <v>28</v>
      </c>
      <c r="C35" s="89">
        <v>0</v>
      </c>
      <c r="D35" s="89">
        <v>5</v>
      </c>
      <c r="E35" s="50">
        <f t="shared" si="8"/>
        <v>33</v>
      </c>
      <c r="F35" s="153">
        <f t="shared" si="7"/>
        <v>0.84848484848484851</v>
      </c>
      <c r="G35" s="153">
        <f t="shared" si="9"/>
        <v>0.15151515151515152</v>
      </c>
      <c r="R35"/>
    </row>
    <row r="36" spans="1:18" x14ac:dyDescent="0.25">
      <c r="A36" s="145" t="s">
        <v>261</v>
      </c>
      <c r="B36" s="91">
        <v>13</v>
      </c>
      <c r="C36" s="89">
        <v>0</v>
      </c>
      <c r="D36" s="89">
        <v>4</v>
      </c>
      <c r="E36" s="50">
        <f t="shared" si="8"/>
        <v>17</v>
      </c>
      <c r="F36" s="153">
        <f t="shared" si="7"/>
        <v>0.76470588235294112</v>
      </c>
      <c r="G36" s="153">
        <f t="shared" si="9"/>
        <v>0.23529411764705882</v>
      </c>
      <c r="R36"/>
    </row>
    <row r="37" spans="1:18" x14ac:dyDescent="0.25">
      <c r="A37" s="145" t="s">
        <v>262</v>
      </c>
      <c r="B37" s="91">
        <v>7</v>
      </c>
      <c r="C37" s="89">
        <v>0</v>
      </c>
      <c r="D37" s="89">
        <v>0</v>
      </c>
      <c r="E37" s="50">
        <f t="shared" si="8"/>
        <v>7</v>
      </c>
      <c r="F37" s="154">
        <f t="shared" si="7"/>
        <v>1</v>
      </c>
      <c r="G37" s="154">
        <f t="shared" si="9"/>
        <v>0</v>
      </c>
      <c r="R37"/>
    </row>
    <row r="38" spans="1:18" x14ac:dyDescent="0.25">
      <c r="A38" s="147" t="s">
        <v>134</v>
      </c>
      <c r="B38" s="86">
        <f>SUM(B25:B37)</f>
        <v>9486</v>
      </c>
      <c r="C38" s="88">
        <f>SUM(C25:C37)</f>
        <v>441</v>
      </c>
      <c r="D38" s="88">
        <f>SUM(D25:D37)</f>
        <v>537</v>
      </c>
      <c r="E38" s="88">
        <f t="shared" si="8"/>
        <v>10464</v>
      </c>
      <c r="F38" s="252"/>
      <c r="G38" s="252"/>
      <c r="R38"/>
    </row>
    <row r="41" spans="1:18" x14ac:dyDescent="0.25">
      <c r="A41" s="45" t="s">
        <v>268</v>
      </c>
    </row>
    <row r="43" spans="1:18" ht="30" x14ac:dyDescent="0.25">
      <c r="A43" s="143" t="s">
        <v>249</v>
      </c>
      <c r="B43" s="164" t="s">
        <v>217</v>
      </c>
      <c r="C43" s="164" t="s">
        <v>269</v>
      </c>
      <c r="D43" s="164" t="s">
        <v>270</v>
      </c>
      <c r="E43" s="164" t="s">
        <v>271</v>
      </c>
      <c r="F43" s="116" t="s">
        <v>226</v>
      </c>
      <c r="G43" s="103" t="s">
        <v>161</v>
      </c>
      <c r="I43" s="29" t="s">
        <v>249</v>
      </c>
      <c r="J43" s="155" t="s">
        <v>217</v>
      </c>
      <c r="K43" s="155" t="s">
        <v>269</v>
      </c>
      <c r="L43" s="155" t="s">
        <v>270</v>
      </c>
      <c r="M43" s="155" t="s">
        <v>271</v>
      </c>
      <c r="N43" s="46" t="s">
        <v>226</v>
      </c>
      <c r="O43" s="46" t="s">
        <v>161</v>
      </c>
      <c r="Q43" s="156" t="s">
        <v>272</v>
      </c>
      <c r="R43" s="156" t="s">
        <v>273</v>
      </c>
    </row>
    <row r="44" spans="1:18" x14ac:dyDescent="0.25">
      <c r="A44" s="146" t="s">
        <v>251</v>
      </c>
      <c r="B44" s="50">
        <v>3313</v>
      </c>
      <c r="C44" s="50">
        <v>1958</v>
      </c>
      <c r="D44" s="50">
        <v>1731</v>
      </c>
      <c r="E44" s="50">
        <v>298</v>
      </c>
      <c r="F44" s="50">
        <v>3</v>
      </c>
      <c r="G44" s="89">
        <f>SUM(B44:F44)</f>
        <v>7303</v>
      </c>
      <c r="I44" s="42" t="s">
        <v>251</v>
      </c>
      <c r="J44" s="49">
        <f>B44/$G$44</f>
        <v>0.45364918526632891</v>
      </c>
      <c r="K44" s="49">
        <f>C44/$G$44</f>
        <v>0.2681089963028892</v>
      </c>
      <c r="L44" s="49">
        <f>D44/$G$44</f>
        <v>0.23702587977543474</v>
      </c>
      <c r="M44" s="49">
        <f>E44/$G$44</f>
        <v>4.0805148569081198E-2</v>
      </c>
      <c r="N44" s="49">
        <f>F44/$G$44</f>
        <v>4.1079008626591809E-4</v>
      </c>
      <c r="O44" s="49">
        <f>SUM(J44:N44)</f>
        <v>1</v>
      </c>
      <c r="Q44" s="58">
        <f>J44+K44</f>
        <v>0.72175818156921812</v>
      </c>
      <c r="R44" s="58">
        <f>L44+M44</f>
        <v>0.27783102834451595</v>
      </c>
    </row>
    <row r="45" spans="1:18" x14ac:dyDescent="0.25">
      <c r="A45" s="146" t="s">
        <v>252</v>
      </c>
      <c r="B45" s="50">
        <v>591</v>
      </c>
      <c r="C45" s="50">
        <v>406</v>
      </c>
      <c r="D45" s="50">
        <v>419</v>
      </c>
      <c r="E45" s="50">
        <v>60</v>
      </c>
      <c r="F45" s="50">
        <v>0</v>
      </c>
      <c r="G45" s="89">
        <f t="shared" ref="G45:G56" si="10">SUM(B45:F45)</f>
        <v>1476</v>
      </c>
      <c r="I45" s="42" t="s">
        <v>252</v>
      </c>
      <c r="J45" s="49">
        <f>B45/$G$45</f>
        <v>0.40040650406504064</v>
      </c>
      <c r="K45" s="49">
        <f t="shared" ref="K45:O45" si="11">C45/$G$45</f>
        <v>0.27506775067750677</v>
      </c>
      <c r="L45" s="49">
        <f t="shared" si="11"/>
        <v>0.28387533875338755</v>
      </c>
      <c r="M45" s="49">
        <f t="shared" si="11"/>
        <v>4.065040650406504E-2</v>
      </c>
      <c r="N45" s="49">
        <f t="shared" si="11"/>
        <v>0</v>
      </c>
      <c r="O45" s="49">
        <f t="shared" si="11"/>
        <v>1</v>
      </c>
      <c r="Q45" s="58">
        <f t="shared" ref="Q45:Q56" si="12">J45+K45</f>
        <v>0.67547425474254741</v>
      </c>
      <c r="R45" s="9">
        <f t="shared" ref="R45:R56" si="13">L45+M45</f>
        <v>0.32452574525745259</v>
      </c>
    </row>
    <row r="46" spans="1:18" x14ac:dyDescent="0.25">
      <c r="A46" s="146" t="s">
        <v>103</v>
      </c>
      <c r="B46" s="50">
        <v>183</v>
      </c>
      <c r="C46" s="50">
        <v>109</v>
      </c>
      <c r="D46" s="50">
        <v>71</v>
      </c>
      <c r="E46" s="50">
        <v>9</v>
      </c>
      <c r="F46" s="50">
        <v>0</v>
      </c>
      <c r="G46" s="89">
        <f t="shared" si="10"/>
        <v>372</v>
      </c>
      <c r="I46" s="42" t="s">
        <v>103</v>
      </c>
      <c r="J46" s="49">
        <f>B46/$G$46</f>
        <v>0.49193548387096775</v>
      </c>
      <c r="K46" s="49">
        <f t="shared" ref="K46:O46" si="14">C46/$G$46</f>
        <v>0.29301075268817206</v>
      </c>
      <c r="L46" s="49">
        <f t="shared" si="14"/>
        <v>0.19086021505376344</v>
      </c>
      <c r="M46" s="49">
        <f t="shared" si="14"/>
        <v>2.4193548387096774E-2</v>
      </c>
      <c r="N46" s="49">
        <f t="shared" si="14"/>
        <v>0</v>
      </c>
      <c r="O46" s="49">
        <f t="shared" si="14"/>
        <v>1</v>
      </c>
      <c r="Q46" s="58">
        <f t="shared" si="12"/>
        <v>0.78494623655913975</v>
      </c>
      <c r="R46" s="58">
        <f t="shared" si="13"/>
        <v>0.21505376344086022</v>
      </c>
    </row>
    <row r="47" spans="1:18" x14ac:dyDescent="0.25">
      <c r="A47" s="146" t="s">
        <v>253</v>
      </c>
      <c r="B47" s="50">
        <v>186</v>
      </c>
      <c r="C47" s="50">
        <v>75</v>
      </c>
      <c r="D47" s="50">
        <v>45</v>
      </c>
      <c r="E47" s="50">
        <v>5</v>
      </c>
      <c r="F47" s="50">
        <v>0</v>
      </c>
      <c r="G47" s="89">
        <f t="shared" si="10"/>
        <v>311</v>
      </c>
      <c r="I47" s="42" t="s">
        <v>253</v>
      </c>
      <c r="J47" s="49">
        <f>B47/$G$47</f>
        <v>0.59807073954983925</v>
      </c>
      <c r="K47" s="49">
        <f t="shared" ref="K47:O47" si="15">C47/$G$47</f>
        <v>0.24115755627009647</v>
      </c>
      <c r="L47" s="49">
        <f t="shared" si="15"/>
        <v>0.14469453376205788</v>
      </c>
      <c r="M47" s="49">
        <f t="shared" si="15"/>
        <v>1.607717041800643E-2</v>
      </c>
      <c r="N47" s="49">
        <f t="shared" si="15"/>
        <v>0</v>
      </c>
      <c r="O47" s="49">
        <f t="shared" si="15"/>
        <v>1</v>
      </c>
      <c r="Q47" s="58">
        <f t="shared" si="12"/>
        <v>0.83922829581993574</v>
      </c>
      <c r="R47" s="58">
        <f t="shared" si="13"/>
        <v>0.16077170418006431</v>
      </c>
    </row>
    <row r="48" spans="1:18" x14ac:dyDescent="0.25">
      <c r="A48" s="146" t="s">
        <v>254</v>
      </c>
      <c r="B48" s="50">
        <v>127</v>
      </c>
      <c r="C48" s="50">
        <v>66</v>
      </c>
      <c r="D48" s="50">
        <v>46</v>
      </c>
      <c r="E48" s="50">
        <v>4</v>
      </c>
      <c r="F48" s="50">
        <v>0</v>
      </c>
      <c r="G48" s="89">
        <f t="shared" si="10"/>
        <v>243</v>
      </c>
      <c r="I48" s="42" t="s">
        <v>254</v>
      </c>
      <c r="J48" s="49">
        <f>B48/$G$48</f>
        <v>0.52263374485596703</v>
      </c>
      <c r="K48" s="49">
        <f t="shared" ref="K48:O48" si="16">C48/$G$48</f>
        <v>0.27160493827160492</v>
      </c>
      <c r="L48" s="49">
        <f t="shared" si="16"/>
        <v>0.18930041152263374</v>
      </c>
      <c r="M48" s="49">
        <f t="shared" si="16"/>
        <v>1.646090534979424E-2</v>
      </c>
      <c r="N48" s="49">
        <f t="shared" si="16"/>
        <v>0</v>
      </c>
      <c r="O48" s="49">
        <f t="shared" si="16"/>
        <v>1</v>
      </c>
      <c r="Q48" s="58">
        <f t="shared" si="12"/>
        <v>0.79423868312757195</v>
      </c>
      <c r="R48" s="58">
        <f t="shared" si="13"/>
        <v>0.20576131687242799</v>
      </c>
    </row>
    <row r="49" spans="1:18" x14ac:dyDescent="0.25">
      <c r="A49" s="146" t="s">
        <v>255</v>
      </c>
      <c r="B49" s="50">
        <v>152</v>
      </c>
      <c r="C49" s="50">
        <v>44</v>
      </c>
      <c r="D49" s="50">
        <v>35</v>
      </c>
      <c r="E49" s="50">
        <v>2</v>
      </c>
      <c r="F49" s="50">
        <v>0</v>
      </c>
      <c r="G49" s="89">
        <f t="shared" si="10"/>
        <v>233</v>
      </c>
      <c r="I49" s="42" t="s">
        <v>255</v>
      </c>
      <c r="J49" s="49">
        <f>B49/$G$49</f>
        <v>0.6523605150214592</v>
      </c>
      <c r="K49" s="49">
        <f t="shared" ref="K49:O49" si="17">C49/$G$49</f>
        <v>0.18884120171673821</v>
      </c>
      <c r="L49" s="49">
        <f t="shared" si="17"/>
        <v>0.15021459227467812</v>
      </c>
      <c r="M49" s="49">
        <f t="shared" si="17"/>
        <v>8.5836909871244635E-3</v>
      </c>
      <c r="N49" s="49">
        <f t="shared" si="17"/>
        <v>0</v>
      </c>
      <c r="O49" s="49">
        <f t="shared" si="17"/>
        <v>1</v>
      </c>
      <c r="Q49" s="58">
        <f t="shared" si="12"/>
        <v>0.84120171673819744</v>
      </c>
      <c r="R49" s="58">
        <f t="shared" si="13"/>
        <v>0.15879828326180259</v>
      </c>
    </row>
    <row r="50" spans="1:18" x14ac:dyDescent="0.25">
      <c r="A50" s="146" t="s">
        <v>256</v>
      </c>
      <c r="B50" s="50">
        <v>124</v>
      </c>
      <c r="C50" s="50">
        <v>39</v>
      </c>
      <c r="D50" s="50">
        <v>24</v>
      </c>
      <c r="E50" s="50">
        <v>3</v>
      </c>
      <c r="F50" s="50">
        <v>0</v>
      </c>
      <c r="G50" s="89">
        <f t="shared" si="10"/>
        <v>190</v>
      </c>
      <c r="I50" s="42" t="s">
        <v>256</v>
      </c>
      <c r="J50" s="49">
        <f>B50/$G$50</f>
        <v>0.65263157894736845</v>
      </c>
      <c r="K50" s="49">
        <f t="shared" ref="K50:O50" si="18">C50/$G$50</f>
        <v>0.20526315789473684</v>
      </c>
      <c r="L50" s="49">
        <f t="shared" si="18"/>
        <v>0.12631578947368421</v>
      </c>
      <c r="M50" s="49">
        <f t="shared" si="18"/>
        <v>1.5789473684210527E-2</v>
      </c>
      <c r="N50" s="49">
        <f t="shared" si="18"/>
        <v>0</v>
      </c>
      <c r="O50" s="49">
        <f t="shared" si="18"/>
        <v>1</v>
      </c>
      <c r="Q50" s="58">
        <f t="shared" si="12"/>
        <v>0.85789473684210527</v>
      </c>
      <c r="R50" s="58">
        <f t="shared" si="13"/>
        <v>0.14210526315789473</v>
      </c>
    </row>
    <row r="51" spans="1:18" x14ac:dyDescent="0.25">
      <c r="A51" s="146" t="s">
        <v>257</v>
      </c>
      <c r="B51" s="50">
        <v>89</v>
      </c>
      <c r="C51" s="50">
        <v>35</v>
      </c>
      <c r="D51" s="50">
        <v>35</v>
      </c>
      <c r="E51" s="50">
        <v>2</v>
      </c>
      <c r="F51" s="50">
        <v>0</v>
      </c>
      <c r="G51" s="89">
        <f t="shared" si="10"/>
        <v>161</v>
      </c>
      <c r="I51" s="42" t="s">
        <v>257</v>
      </c>
      <c r="J51" s="49">
        <f>B51/$G$51</f>
        <v>0.55279503105590067</v>
      </c>
      <c r="K51" s="49">
        <f t="shared" ref="K51:O51" si="19">C51/$G$51</f>
        <v>0.21739130434782608</v>
      </c>
      <c r="L51" s="49">
        <f t="shared" si="19"/>
        <v>0.21739130434782608</v>
      </c>
      <c r="M51" s="49">
        <f t="shared" si="19"/>
        <v>1.2422360248447204E-2</v>
      </c>
      <c r="N51" s="49">
        <f t="shared" si="19"/>
        <v>0</v>
      </c>
      <c r="O51" s="49">
        <f t="shared" si="19"/>
        <v>1</v>
      </c>
      <c r="Q51" s="58">
        <f t="shared" si="12"/>
        <v>0.77018633540372672</v>
      </c>
      <c r="R51" s="58">
        <f t="shared" si="13"/>
        <v>0.22981366459627328</v>
      </c>
    </row>
    <row r="52" spans="1:18" x14ac:dyDescent="0.25">
      <c r="A52" s="146" t="s">
        <v>258</v>
      </c>
      <c r="B52" s="50">
        <v>41</v>
      </c>
      <c r="C52" s="50">
        <v>13</v>
      </c>
      <c r="D52" s="50">
        <v>3</v>
      </c>
      <c r="E52" s="50">
        <v>1</v>
      </c>
      <c r="F52" s="50">
        <v>0</v>
      </c>
      <c r="G52" s="89">
        <f t="shared" si="10"/>
        <v>58</v>
      </c>
      <c r="I52" s="42" t="s">
        <v>258</v>
      </c>
      <c r="J52" s="49">
        <f>B52/$G$52</f>
        <v>0.7068965517241379</v>
      </c>
      <c r="K52" s="49">
        <f t="shared" ref="K52:O52" si="20">C52/$G$52</f>
        <v>0.22413793103448276</v>
      </c>
      <c r="L52" s="49">
        <f t="shared" si="20"/>
        <v>5.1724137931034482E-2</v>
      </c>
      <c r="M52" s="49">
        <f t="shared" si="20"/>
        <v>1.7241379310344827E-2</v>
      </c>
      <c r="N52" s="49">
        <f t="shared" si="20"/>
        <v>0</v>
      </c>
      <c r="O52" s="49">
        <f t="shared" si="20"/>
        <v>1</v>
      </c>
      <c r="Q52" s="58">
        <f t="shared" si="12"/>
        <v>0.93103448275862066</v>
      </c>
      <c r="R52" s="58">
        <f t="shared" si="13"/>
        <v>6.8965517241379309E-2</v>
      </c>
    </row>
    <row r="53" spans="1:18" x14ac:dyDescent="0.25">
      <c r="A53" s="146" t="s">
        <v>259</v>
      </c>
      <c r="B53" s="50">
        <v>47</v>
      </c>
      <c r="C53" s="50">
        <v>9</v>
      </c>
      <c r="D53" s="50">
        <v>4</v>
      </c>
      <c r="E53" s="50">
        <v>0</v>
      </c>
      <c r="F53" s="50">
        <v>0</v>
      </c>
      <c r="G53" s="89">
        <f t="shared" si="10"/>
        <v>60</v>
      </c>
      <c r="I53" s="42" t="s">
        <v>259</v>
      </c>
      <c r="J53" s="49">
        <f>B53/$G$53</f>
        <v>0.78333333333333333</v>
      </c>
      <c r="K53" s="49">
        <f t="shared" ref="K53:O53" si="21">C53/$G$53</f>
        <v>0.15</v>
      </c>
      <c r="L53" s="49">
        <f t="shared" si="21"/>
        <v>6.6666666666666666E-2</v>
      </c>
      <c r="M53" s="49">
        <f t="shared" si="21"/>
        <v>0</v>
      </c>
      <c r="N53" s="49">
        <f t="shared" si="21"/>
        <v>0</v>
      </c>
      <c r="O53" s="49">
        <f t="shared" si="21"/>
        <v>1</v>
      </c>
      <c r="Q53" s="58">
        <f t="shared" si="12"/>
        <v>0.93333333333333335</v>
      </c>
      <c r="R53" s="58">
        <f t="shared" si="13"/>
        <v>6.6666666666666666E-2</v>
      </c>
    </row>
    <row r="54" spans="1:18" x14ac:dyDescent="0.25">
      <c r="A54" s="146" t="s">
        <v>260</v>
      </c>
      <c r="B54" s="50">
        <v>24</v>
      </c>
      <c r="C54" s="50">
        <v>6</v>
      </c>
      <c r="D54" s="50">
        <v>3</v>
      </c>
      <c r="E54" s="50">
        <v>0</v>
      </c>
      <c r="F54" s="50">
        <v>0</v>
      </c>
      <c r="G54" s="89">
        <f t="shared" si="10"/>
        <v>33</v>
      </c>
      <c r="I54" s="42" t="s">
        <v>260</v>
      </c>
      <c r="J54" s="49">
        <f>B54/$G$54</f>
        <v>0.72727272727272729</v>
      </c>
      <c r="K54" s="49">
        <f t="shared" ref="K54:O54" si="22">C54/$G$54</f>
        <v>0.18181818181818182</v>
      </c>
      <c r="L54" s="49">
        <f t="shared" si="22"/>
        <v>9.0909090909090912E-2</v>
      </c>
      <c r="M54" s="49">
        <f t="shared" si="22"/>
        <v>0</v>
      </c>
      <c r="N54" s="49">
        <f t="shared" si="22"/>
        <v>0</v>
      </c>
      <c r="O54" s="49">
        <f t="shared" si="22"/>
        <v>1</v>
      </c>
      <c r="Q54" s="58">
        <f t="shared" si="12"/>
        <v>0.90909090909090917</v>
      </c>
      <c r="R54" s="58">
        <f t="shared" si="13"/>
        <v>9.0909090909090912E-2</v>
      </c>
    </row>
    <row r="55" spans="1:18" x14ac:dyDescent="0.25">
      <c r="A55" s="146" t="s">
        <v>261</v>
      </c>
      <c r="B55" s="50">
        <v>11</v>
      </c>
      <c r="C55" s="50">
        <v>4</v>
      </c>
      <c r="D55" s="50">
        <v>2</v>
      </c>
      <c r="E55" s="50">
        <v>0</v>
      </c>
      <c r="F55" s="50">
        <v>0</v>
      </c>
      <c r="G55" s="89">
        <f t="shared" si="10"/>
        <v>17</v>
      </c>
      <c r="I55" s="42" t="s">
        <v>261</v>
      </c>
      <c r="J55" s="49">
        <f>B55/$G$55</f>
        <v>0.6470588235294118</v>
      </c>
      <c r="K55" s="49">
        <f t="shared" ref="K55:O55" si="23">C55/$G$55</f>
        <v>0.23529411764705882</v>
      </c>
      <c r="L55" s="49">
        <f t="shared" si="23"/>
        <v>0.11764705882352941</v>
      </c>
      <c r="M55" s="49">
        <f t="shared" si="23"/>
        <v>0</v>
      </c>
      <c r="N55" s="49">
        <f t="shared" si="23"/>
        <v>0</v>
      </c>
      <c r="O55" s="49">
        <f t="shared" si="23"/>
        <v>1</v>
      </c>
      <c r="Q55" s="58">
        <f t="shared" si="12"/>
        <v>0.88235294117647056</v>
      </c>
      <c r="R55" s="58">
        <f t="shared" si="13"/>
        <v>0.11764705882352941</v>
      </c>
    </row>
    <row r="56" spans="1:18" x14ac:dyDescent="0.25">
      <c r="A56" s="146" t="s">
        <v>262</v>
      </c>
      <c r="B56" s="50">
        <v>4</v>
      </c>
      <c r="C56" s="50">
        <v>1</v>
      </c>
      <c r="D56" s="50">
        <v>0</v>
      </c>
      <c r="E56" s="50">
        <v>2</v>
      </c>
      <c r="F56" s="50">
        <v>0</v>
      </c>
      <c r="G56" s="89">
        <f t="shared" si="10"/>
        <v>7</v>
      </c>
      <c r="I56" s="42" t="s">
        <v>262</v>
      </c>
      <c r="J56" s="49">
        <f>B56/$G$56</f>
        <v>0.5714285714285714</v>
      </c>
      <c r="K56" s="49">
        <f t="shared" ref="K56:O56" si="24">C56/$G$56</f>
        <v>0.14285714285714285</v>
      </c>
      <c r="L56" s="49">
        <f t="shared" si="24"/>
        <v>0</v>
      </c>
      <c r="M56" s="49">
        <f t="shared" si="24"/>
        <v>0.2857142857142857</v>
      </c>
      <c r="N56" s="49">
        <f t="shared" si="24"/>
        <v>0</v>
      </c>
      <c r="O56" s="49">
        <f t="shared" si="24"/>
        <v>1</v>
      </c>
      <c r="Q56" s="58">
        <f t="shared" si="12"/>
        <v>0.71428571428571419</v>
      </c>
      <c r="R56" s="58">
        <f t="shared" si="13"/>
        <v>0.2857142857142857</v>
      </c>
    </row>
    <row r="57" spans="1:18" x14ac:dyDescent="0.25">
      <c r="A57" s="165" t="s">
        <v>134</v>
      </c>
      <c r="B57" s="166">
        <f>SUM(B44:B56)</f>
        <v>4892</v>
      </c>
      <c r="C57" s="166">
        <f>SUM(C44:C56)</f>
        <v>2765</v>
      </c>
      <c r="D57" s="166">
        <f>SUM(D44:D56)</f>
        <v>2418</v>
      </c>
      <c r="E57" s="166">
        <f>SUM(E44:E56)</f>
        <v>386</v>
      </c>
      <c r="F57" s="166">
        <f>SUM(F44:F56)</f>
        <v>3</v>
      </c>
      <c r="G57" s="88">
        <f>B57+C57+D57+E57+F57</f>
        <v>10464</v>
      </c>
    </row>
  </sheetData>
  <mergeCells count="5">
    <mergeCell ref="B3:C3"/>
    <mergeCell ref="D3:E3"/>
    <mergeCell ref="J3:K3"/>
    <mergeCell ref="L3:M3"/>
    <mergeCell ref="B23:C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94"/>
  <sheetViews>
    <sheetView workbookViewId="0"/>
  </sheetViews>
  <sheetFormatPr defaultRowHeight="15" x14ac:dyDescent="0.25"/>
  <cols>
    <col min="1" max="1" width="35.42578125" customWidth="1"/>
    <col min="2" max="2" width="7.42578125" bestFit="1" customWidth="1"/>
    <col min="3" max="3" width="7.28515625" customWidth="1"/>
    <col min="4" max="4" width="6.5703125" customWidth="1"/>
    <col min="5" max="6" width="6.140625" customWidth="1"/>
    <col min="7" max="7" width="8.140625" bestFit="1" customWidth="1"/>
    <col min="8" max="8" width="7.28515625" customWidth="1"/>
    <col min="9" max="9" width="7.42578125" bestFit="1" customWidth="1"/>
    <col min="11" max="11" width="35.42578125" customWidth="1"/>
    <col min="12" max="12" width="8.7109375" bestFit="1" customWidth="1"/>
    <col min="13" max="13" width="8.85546875" customWidth="1"/>
    <col min="14" max="14" width="7.7109375" customWidth="1"/>
    <col min="15" max="15" width="8.42578125" bestFit="1" customWidth="1"/>
    <col min="18" max="18" width="10.85546875" bestFit="1" customWidth="1"/>
    <col min="19" max="19" width="12" bestFit="1" customWidth="1"/>
  </cols>
  <sheetData>
    <row r="1" spans="1:13" x14ac:dyDescent="0.25">
      <c r="A1" s="2" t="s">
        <v>274</v>
      </c>
      <c r="K1" s="2" t="s">
        <v>275</v>
      </c>
    </row>
    <row r="3" spans="1:13" x14ac:dyDescent="0.25">
      <c r="A3" s="37" t="s">
        <v>276</v>
      </c>
      <c r="B3" s="167" t="s">
        <v>214</v>
      </c>
      <c r="C3" s="106" t="s">
        <v>188</v>
      </c>
      <c r="K3" s="37" t="s">
        <v>276</v>
      </c>
      <c r="L3" s="142" t="s">
        <v>214</v>
      </c>
      <c r="M3" s="106" t="s">
        <v>188</v>
      </c>
    </row>
    <row r="4" spans="1:13" x14ac:dyDescent="0.25">
      <c r="A4" s="145" t="s">
        <v>60</v>
      </c>
      <c r="B4" s="50">
        <v>1255</v>
      </c>
      <c r="C4" s="133">
        <f>B4/$B$30</f>
        <v>0.22390722569134702</v>
      </c>
      <c r="D4" s="168"/>
      <c r="E4" s="168"/>
      <c r="F4" s="168"/>
      <c r="K4" s="145" t="s">
        <v>66</v>
      </c>
      <c r="L4" s="50">
        <v>1508</v>
      </c>
      <c r="M4" s="133">
        <f t="shared" ref="M4:M17" si="0">L4/$L$30</f>
        <v>0.3103519242642519</v>
      </c>
    </row>
    <row r="5" spans="1:13" x14ac:dyDescent="0.25">
      <c r="A5" s="145" t="s">
        <v>71</v>
      </c>
      <c r="B5" s="50">
        <v>995</v>
      </c>
      <c r="C5" s="133">
        <f t="shared" ref="C5:C29" si="1">B5/$B$30</f>
        <v>0.17752007136485282</v>
      </c>
      <c r="D5" s="168"/>
      <c r="E5" s="168"/>
      <c r="F5" s="168"/>
      <c r="K5" s="145" t="s">
        <v>55</v>
      </c>
      <c r="L5" s="50">
        <v>952</v>
      </c>
      <c r="M5" s="133">
        <f t="shared" si="0"/>
        <v>0.1959250874665569</v>
      </c>
    </row>
    <row r="6" spans="1:13" x14ac:dyDescent="0.25">
      <c r="A6" s="145" t="s">
        <v>86</v>
      </c>
      <c r="B6" s="50">
        <v>614</v>
      </c>
      <c r="C6" s="133">
        <f t="shared" si="1"/>
        <v>0.1095450490633363</v>
      </c>
      <c r="D6" s="168"/>
      <c r="E6" s="168"/>
      <c r="F6" s="168"/>
      <c r="K6" s="145" t="s">
        <v>105</v>
      </c>
      <c r="L6" s="50">
        <v>628</v>
      </c>
      <c r="M6" s="133">
        <f t="shared" si="0"/>
        <v>0.12924470055566989</v>
      </c>
    </row>
    <row r="7" spans="1:13" x14ac:dyDescent="0.25">
      <c r="A7" s="145" t="s">
        <v>109</v>
      </c>
      <c r="B7" s="50">
        <v>549</v>
      </c>
      <c r="C7" s="133">
        <f t="shared" si="1"/>
        <v>9.7948260481712762E-2</v>
      </c>
      <c r="D7" s="168"/>
      <c r="E7" s="168"/>
      <c r="F7" s="168"/>
      <c r="K7" s="145" t="s">
        <v>79</v>
      </c>
      <c r="L7" s="50">
        <v>317</v>
      </c>
      <c r="M7" s="133">
        <f t="shared" si="0"/>
        <v>6.5239761267750565E-2</v>
      </c>
    </row>
    <row r="8" spans="1:13" x14ac:dyDescent="0.25">
      <c r="A8" s="145" t="s">
        <v>54</v>
      </c>
      <c r="B8" s="50">
        <v>429</v>
      </c>
      <c r="C8" s="133">
        <f t="shared" si="1"/>
        <v>7.653880463871543E-2</v>
      </c>
      <c r="D8" s="168"/>
      <c r="E8" s="168"/>
      <c r="F8" s="168"/>
      <c r="K8" s="145" t="s">
        <v>77</v>
      </c>
      <c r="L8" s="50">
        <v>299</v>
      </c>
      <c r="M8" s="133">
        <f t="shared" si="0"/>
        <v>6.1535295328256842E-2</v>
      </c>
    </row>
    <row r="9" spans="1:13" x14ac:dyDescent="0.25">
      <c r="A9" s="145" t="s">
        <v>87</v>
      </c>
      <c r="B9" s="50">
        <v>316</v>
      </c>
      <c r="C9" s="133">
        <f t="shared" si="1"/>
        <v>5.6378233719892951E-2</v>
      </c>
      <c r="D9" s="168"/>
      <c r="E9" s="168"/>
      <c r="F9" s="168"/>
      <c r="K9" s="145" t="s">
        <v>81</v>
      </c>
      <c r="L9" s="50">
        <v>224</v>
      </c>
      <c r="M9" s="133">
        <f t="shared" si="0"/>
        <v>4.610002058036633E-2</v>
      </c>
    </row>
    <row r="10" spans="1:13" x14ac:dyDescent="0.25">
      <c r="A10" s="145" t="s">
        <v>78</v>
      </c>
      <c r="B10" s="50">
        <v>226</v>
      </c>
      <c r="C10" s="133">
        <f t="shared" si="1"/>
        <v>4.0321141837644958E-2</v>
      </c>
      <c r="D10" s="168"/>
      <c r="E10" s="168"/>
      <c r="F10" s="168"/>
      <c r="K10" s="145" t="s">
        <v>40</v>
      </c>
      <c r="L10" s="50">
        <v>155</v>
      </c>
      <c r="M10" s="133">
        <f t="shared" si="0"/>
        <v>3.1899567812307059E-2</v>
      </c>
    </row>
    <row r="11" spans="1:13" x14ac:dyDescent="0.25">
      <c r="A11" s="145" t="s">
        <v>101</v>
      </c>
      <c r="B11" s="50">
        <v>132</v>
      </c>
      <c r="C11" s="133">
        <f t="shared" si="1"/>
        <v>2.3550401427297057E-2</v>
      </c>
      <c r="D11" s="168"/>
      <c r="E11" s="168"/>
      <c r="F11" s="168"/>
      <c r="K11" s="145" t="s">
        <v>98</v>
      </c>
      <c r="L11" s="50">
        <v>102</v>
      </c>
      <c r="M11" s="133">
        <f t="shared" si="0"/>
        <v>2.0991973657131097E-2</v>
      </c>
    </row>
    <row r="12" spans="1:13" x14ac:dyDescent="0.25">
      <c r="A12" s="145" t="s">
        <v>113</v>
      </c>
      <c r="B12" s="50">
        <v>125</v>
      </c>
      <c r="C12" s="133">
        <f t="shared" si="1"/>
        <v>2.2301516503122211E-2</v>
      </c>
      <c r="D12" s="168"/>
      <c r="E12" s="168"/>
      <c r="F12" s="168"/>
      <c r="K12" s="145" t="s">
        <v>96</v>
      </c>
      <c r="L12" s="50">
        <v>87</v>
      </c>
      <c r="M12" s="133">
        <f t="shared" si="0"/>
        <v>1.7904918707552994E-2</v>
      </c>
    </row>
    <row r="13" spans="1:13" x14ac:dyDescent="0.25">
      <c r="A13" s="145" t="s">
        <v>118</v>
      </c>
      <c r="B13" s="50">
        <v>100</v>
      </c>
      <c r="C13" s="133">
        <f t="shared" si="1"/>
        <v>1.784121320249777E-2</v>
      </c>
      <c r="D13" s="168"/>
      <c r="E13" s="168"/>
      <c r="F13" s="168"/>
      <c r="K13" s="145" t="s">
        <v>110</v>
      </c>
      <c r="L13" s="50">
        <v>70</v>
      </c>
      <c r="M13" s="133">
        <f t="shared" si="0"/>
        <v>1.4406256431364478E-2</v>
      </c>
    </row>
    <row r="14" spans="1:13" x14ac:dyDescent="0.25">
      <c r="A14" s="145" t="s">
        <v>94</v>
      </c>
      <c r="B14" s="50">
        <v>81</v>
      </c>
      <c r="C14" s="133">
        <f t="shared" si="1"/>
        <v>1.4451382694023194E-2</v>
      </c>
      <c r="D14" s="168"/>
      <c r="E14" s="168"/>
      <c r="F14" s="168"/>
      <c r="K14" s="145" t="s">
        <v>92</v>
      </c>
      <c r="L14" s="50">
        <v>68</v>
      </c>
      <c r="M14" s="133">
        <f t="shared" si="0"/>
        <v>1.3994649104754064E-2</v>
      </c>
    </row>
    <row r="15" spans="1:13" x14ac:dyDescent="0.25">
      <c r="A15" s="145" t="s">
        <v>117</v>
      </c>
      <c r="B15" s="50">
        <v>81</v>
      </c>
      <c r="C15" s="133">
        <f t="shared" si="1"/>
        <v>1.4451382694023194E-2</v>
      </c>
      <c r="D15" s="168"/>
      <c r="E15" s="168"/>
      <c r="F15" s="168"/>
      <c r="K15" s="145" t="s">
        <v>124</v>
      </c>
      <c r="L15" s="50">
        <v>63</v>
      </c>
      <c r="M15" s="133">
        <f t="shared" si="0"/>
        <v>1.296563078822803E-2</v>
      </c>
    </row>
    <row r="16" spans="1:13" x14ac:dyDescent="0.25">
      <c r="A16" s="145" t="s">
        <v>127</v>
      </c>
      <c r="B16" s="50">
        <v>69</v>
      </c>
      <c r="C16" s="133">
        <f t="shared" si="1"/>
        <v>1.2310437109723462E-2</v>
      </c>
      <c r="D16" s="168"/>
      <c r="E16" s="168"/>
      <c r="F16" s="168"/>
      <c r="K16" s="145" t="s">
        <v>119</v>
      </c>
      <c r="L16" s="50">
        <v>56</v>
      </c>
      <c r="M16" s="133">
        <f t="shared" si="0"/>
        <v>1.1525005145091582E-2</v>
      </c>
    </row>
    <row r="17" spans="1:13" x14ac:dyDescent="0.25">
      <c r="A17" s="145" t="s">
        <v>97</v>
      </c>
      <c r="B17" s="50">
        <v>65</v>
      </c>
      <c r="C17" s="133">
        <f t="shared" si="1"/>
        <v>1.159678858162355E-2</v>
      </c>
      <c r="D17" s="168"/>
      <c r="E17" s="168"/>
      <c r="F17" s="168"/>
      <c r="K17" s="145" t="s">
        <v>123</v>
      </c>
      <c r="L17" s="50">
        <v>37</v>
      </c>
      <c r="M17" s="133">
        <f t="shared" si="0"/>
        <v>7.6147355422926527E-3</v>
      </c>
    </row>
    <row r="18" spans="1:13" x14ac:dyDescent="0.25">
      <c r="A18" s="145" t="s">
        <v>121</v>
      </c>
      <c r="B18" s="50">
        <v>55</v>
      </c>
      <c r="C18" s="133">
        <f>B18/$B$30</f>
        <v>9.8126672613737739E-3</v>
      </c>
      <c r="K18" s="145" t="s">
        <v>91</v>
      </c>
      <c r="L18" s="50">
        <v>36</v>
      </c>
      <c r="M18" s="133">
        <f t="shared" ref="M18:M29" si="2">L18/$L$30</f>
        <v>7.4089318789874459E-3</v>
      </c>
    </row>
    <row r="19" spans="1:13" x14ac:dyDescent="0.25">
      <c r="A19" s="145" t="s">
        <v>95</v>
      </c>
      <c r="B19" s="50">
        <v>52</v>
      </c>
      <c r="C19" s="133">
        <f t="shared" si="1"/>
        <v>9.277430865298841E-3</v>
      </c>
      <c r="K19" s="145" t="s">
        <v>120</v>
      </c>
      <c r="L19" s="50">
        <v>33</v>
      </c>
      <c r="M19" s="133">
        <f t="shared" si="2"/>
        <v>6.7915208890718254E-3</v>
      </c>
    </row>
    <row r="20" spans="1:13" x14ac:dyDescent="0.25">
      <c r="A20" s="145" t="s">
        <v>122</v>
      </c>
      <c r="B20" s="50">
        <v>46</v>
      </c>
      <c r="C20" s="133">
        <f t="shared" si="1"/>
        <v>8.2069580731489733E-3</v>
      </c>
      <c r="K20" s="145" t="s">
        <v>100</v>
      </c>
      <c r="L20" s="50">
        <v>33</v>
      </c>
      <c r="M20" s="133">
        <f t="shared" si="2"/>
        <v>6.7915208890718254E-3</v>
      </c>
    </row>
    <row r="21" spans="1:13" x14ac:dyDescent="0.25">
      <c r="A21" s="145" t="s">
        <v>102</v>
      </c>
      <c r="B21" s="50">
        <v>46</v>
      </c>
      <c r="C21" s="133">
        <f t="shared" si="1"/>
        <v>8.2069580731489733E-3</v>
      </c>
      <c r="K21" s="145" t="s">
        <v>125</v>
      </c>
      <c r="L21" s="50">
        <v>31</v>
      </c>
      <c r="M21" s="133">
        <f t="shared" si="2"/>
        <v>6.3799135624614117E-3</v>
      </c>
    </row>
    <row r="22" spans="1:13" x14ac:dyDescent="0.25">
      <c r="A22" s="145" t="s">
        <v>126</v>
      </c>
      <c r="B22" s="50">
        <v>41</v>
      </c>
      <c r="C22" s="133">
        <f t="shared" si="1"/>
        <v>7.3148974130240853E-3</v>
      </c>
      <c r="K22" s="145" t="s">
        <v>111</v>
      </c>
      <c r="L22" s="50">
        <v>28</v>
      </c>
      <c r="M22" s="133">
        <f t="shared" si="2"/>
        <v>5.7625025725457912E-3</v>
      </c>
    </row>
    <row r="23" spans="1:13" x14ac:dyDescent="0.25">
      <c r="A23" s="145" t="s">
        <v>129</v>
      </c>
      <c r="B23" s="50">
        <v>39</v>
      </c>
      <c r="C23" s="133">
        <f t="shared" si="1"/>
        <v>6.9580731489741303E-3</v>
      </c>
      <c r="K23" s="145" t="s">
        <v>115</v>
      </c>
      <c r="L23" s="50">
        <v>26</v>
      </c>
      <c r="M23" s="133">
        <f t="shared" si="2"/>
        <v>5.3508952459353776E-3</v>
      </c>
    </row>
    <row r="24" spans="1:13" x14ac:dyDescent="0.25">
      <c r="A24" s="145" t="s">
        <v>130</v>
      </c>
      <c r="B24" s="50">
        <v>34</v>
      </c>
      <c r="C24" s="133">
        <f t="shared" si="1"/>
        <v>6.0660124888492414E-3</v>
      </c>
      <c r="K24" s="145" t="s">
        <v>112</v>
      </c>
      <c r="L24" s="50">
        <v>26</v>
      </c>
      <c r="M24" s="133">
        <f t="shared" si="2"/>
        <v>5.3508952459353776E-3</v>
      </c>
    </row>
    <row r="25" spans="1:13" x14ac:dyDescent="0.25">
      <c r="A25" s="145" t="s">
        <v>104</v>
      </c>
      <c r="B25" s="50">
        <v>28</v>
      </c>
      <c r="C25" s="133">
        <f t="shared" si="1"/>
        <v>4.9955396966993755E-3</v>
      </c>
      <c r="K25" s="145" t="s">
        <v>99</v>
      </c>
      <c r="L25" s="50">
        <v>21</v>
      </c>
      <c r="M25" s="133">
        <f t="shared" si="2"/>
        <v>4.3218769294093434E-3</v>
      </c>
    </row>
    <row r="26" spans="1:13" x14ac:dyDescent="0.25">
      <c r="A26" s="145" t="s">
        <v>114</v>
      </c>
      <c r="B26" s="50">
        <v>23</v>
      </c>
      <c r="C26" s="133">
        <f t="shared" si="1"/>
        <v>4.1034790365744866E-3</v>
      </c>
      <c r="K26" s="145" t="s">
        <v>88</v>
      </c>
      <c r="L26" s="50">
        <v>21</v>
      </c>
      <c r="M26" s="133">
        <f t="shared" si="2"/>
        <v>4.3218769294093434E-3</v>
      </c>
    </row>
    <row r="27" spans="1:13" x14ac:dyDescent="0.25">
      <c r="A27" s="145" t="s">
        <v>131</v>
      </c>
      <c r="B27" s="50">
        <v>22</v>
      </c>
      <c r="C27" s="133">
        <f t="shared" si="1"/>
        <v>3.9250669045495096E-3</v>
      </c>
      <c r="K27" s="145" t="s">
        <v>5</v>
      </c>
      <c r="L27" s="50">
        <v>19</v>
      </c>
      <c r="M27" s="133">
        <f t="shared" si="2"/>
        <v>3.9102696027989298E-3</v>
      </c>
    </row>
    <row r="28" spans="1:13" x14ac:dyDescent="0.25">
      <c r="A28" s="145" t="s">
        <v>128</v>
      </c>
      <c r="B28" s="50">
        <v>18</v>
      </c>
      <c r="C28" s="133">
        <f t="shared" si="1"/>
        <v>3.2114183764495987E-3</v>
      </c>
      <c r="K28" s="145" t="s">
        <v>116</v>
      </c>
      <c r="L28" s="50">
        <v>19</v>
      </c>
      <c r="M28" s="133">
        <f t="shared" si="2"/>
        <v>3.9102696027989298E-3</v>
      </c>
    </row>
    <row r="29" spans="1:13" x14ac:dyDescent="0.25">
      <c r="A29" s="145" t="s">
        <v>277</v>
      </c>
      <c r="B29" s="50">
        <v>164</v>
      </c>
      <c r="C29" s="133">
        <f t="shared" si="1"/>
        <v>2.9259589652096341E-2</v>
      </c>
      <c r="K29" s="145" t="s">
        <v>277</v>
      </c>
      <c r="L29" s="50">
        <v>0</v>
      </c>
      <c r="M29" s="133">
        <f t="shared" si="2"/>
        <v>0</v>
      </c>
    </row>
    <row r="30" spans="1:13" x14ac:dyDescent="0.25">
      <c r="A30" s="169" t="s">
        <v>134</v>
      </c>
      <c r="B30" s="170">
        <f>SUM(B4:B29)</f>
        <v>5605</v>
      </c>
      <c r="C30" s="101"/>
      <c r="K30" s="169" t="s">
        <v>134</v>
      </c>
      <c r="L30" s="171">
        <f>SUM(L4:L29)</f>
        <v>4859</v>
      </c>
      <c r="M30" s="101"/>
    </row>
    <row r="32" spans="1:13" x14ac:dyDescent="0.25">
      <c r="A32" t="s">
        <v>278</v>
      </c>
      <c r="K32" s="2" t="s">
        <v>279</v>
      </c>
    </row>
    <row r="34" spans="1:19" x14ac:dyDescent="0.25">
      <c r="B34" s="283" t="s">
        <v>280</v>
      </c>
      <c r="C34" s="286"/>
      <c r="D34" s="288"/>
      <c r="E34" s="283" t="s">
        <v>281</v>
      </c>
      <c r="F34" s="286"/>
      <c r="G34" s="288"/>
      <c r="L34" s="291" t="s">
        <v>243</v>
      </c>
      <c r="M34" s="292"/>
      <c r="N34" s="265" t="s">
        <v>303</v>
      </c>
      <c r="O34" s="264"/>
      <c r="R34" s="208"/>
      <c r="S34" s="208"/>
    </row>
    <row r="35" spans="1:19" ht="36" x14ac:dyDescent="0.25">
      <c r="A35" s="37" t="s">
        <v>276</v>
      </c>
      <c r="B35" s="172" t="s">
        <v>235</v>
      </c>
      <c r="C35" s="173" t="s">
        <v>237</v>
      </c>
      <c r="D35" s="174" t="s">
        <v>282</v>
      </c>
      <c r="E35" s="172" t="s">
        <v>238</v>
      </c>
      <c r="F35" s="173" t="s">
        <v>240</v>
      </c>
      <c r="G35" s="174" t="s">
        <v>282</v>
      </c>
      <c r="H35" s="175" t="s">
        <v>161</v>
      </c>
      <c r="K35" s="37" t="s">
        <v>276</v>
      </c>
      <c r="L35" s="266" t="s">
        <v>264</v>
      </c>
      <c r="M35" s="176" t="s">
        <v>265</v>
      </c>
      <c r="N35" s="267" t="s">
        <v>266</v>
      </c>
      <c r="O35" s="177" t="s">
        <v>161</v>
      </c>
      <c r="Q35" s="104"/>
      <c r="R35" s="208"/>
      <c r="S35" s="208"/>
    </row>
    <row r="36" spans="1:19" x14ac:dyDescent="0.25">
      <c r="A36" s="145" t="s">
        <v>60</v>
      </c>
      <c r="B36" s="91">
        <v>46</v>
      </c>
      <c r="C36" s="50">
        <v>124</v>
      </c>
      <c r="D36" s="193">
        <f>(B36+C36)/H36</f>
        <v>0.13545816733067728</v>
      </c>
      <c r="E36" s="91">
        <v>910</v>
      </c>
      <c r="F36" s="50">
        <v>175</v>
      </c>
      <c r="G36" s="241">
        <f>(E36+F36)/H36</f>
        <v>0.86454183266932272</v>
      </c>
      <c r="H36" s="89">
        <f>B36+C36+E36+F36</f>
        <v>1255</v>
      </c>
      <c r="I36" s="44"/>
      <c r="J36" s="44"/>
      <c r="K36" s="146" t="s">
        <v>60</v>
      </c>
      <c r="L36" s="242">
        <v>1057</v>
      </c>
      <c r="M36" s="89">
        <v>96</v>
      </c>
      <c r="N36" s="242">
        <v>102</v>
      </c>
      <c r="O36" s="89">
        <f>L36+M36+N36</f>
        <v>1255</v>
      </c>
      <c r="Q36" s="104"/>
      <c r="R36" s="208"/>
      <c r="S36" s="208"/>
    </row>
    <row r="37" spans="1:19" x14ac:dyDescent="0.25">
      <c r="A37" s="145" t="s">
        <v>71</v>
      </c>
      <c r="B37" s="91">
        <v>63</v>
      </c>
      <c r="C37" s="50">
        <v>95</v>
      </c>
      <c r="D37" s="193">
        <f t="shared" ref="D37:D61" si="3">(B37+C37)/H37</f>
        <v>0.15879396984924624</v>
      </c>
      <c r="E37" s="91">
        <v>601</v>
      </c>
      <c r="F37" s="50">
        <v>236</v>
      </c>
      <c r="G37" s="241">
        <f t="shared" ref="G37:G61" si="4">(E37+F37)/H37</f>
        <v>0.84120603015075379</v>
      </c>
      <c r="H37" s="89">
        <f t="shared" ref="H37:H61" si="5">B37+C37+E37+F37</f>
        <v>995</v>
      </c>
      <c r="I37" s="44"/>
      <c r="J37" s="44"/>
      <c r="K37" s="146" t="s">
        <v>71</v>
      </c>
      <c r="L37" s="242">
        <v>893</v>
      </c>
      <c r="M37" s="89">
        <v>50</v>
      </c>
      <c r="N37" s="242">
        <v>52</v>
      </c>
      <c r="O37" s="89">
        <f t="shared" ref="O37:O62" si="6">L37+M37+N37</f>
        <v>995</v>
      </c>
      <c r="Q37" s="104"/>
      <c r="R37" s="208"/>
      <c r="S37" s="208"/>
    </row>
    <row r="38" spans="1:19" x14ac:dyDescent="0.25">
      <c r="A38" s="145" t="s">
        <v>86</v>
      </c>
      <c r="B38" s="91">
        <v>42</v>
      </c>
      <c r="C38" s="50">
        <v>63</v>
      </c>
      <c r="D38" s="193">
        <f t="shared" si="3"/>
        <v>0.17100977198697068</v>
      </c>
      <c r="E38" s="91">
        <v>343</v>
      </c>
      <c r="F38" s="50">
        <v>166</v>
      </c>
      <c r="G38" s="241">
        <f t="shared" si="4"/>
        <v>0.82899022801302935</v>
      </c>
      <c r="H38" s="89">
        <f t="shared" si="5"/>
        <v>614</v>
      </c>
      <c r="I38" s="44"/>
      <c r="J38" s="44"/>
      <c r="K38" s="146" t="s">
        <v>86</v>
      </c>
      <c r="L38" s="242">
        <v>578</v>
      </c>
      <c r="M38" s="89">
        <v>0</v>
      </c>
      <c r="N38" s="242">
        <v>36</v>
      </c>
      <c r="O38" s="89">
        <f t="shared" si="6"/>
        <v>614</v>
      </c>
      <c r="Q38" s="104"/>
      <c r="R38" s="208"/>
      <c r="S38" s="208"/>
    </row>
    <row r="39" spans="1:19" x14ac:dyDescent="0.25">
      <c r="A39" s="145" t="s">
        <v>109</v>
      </c>
      <c r="B39" s="91">
        <v>36</v>
      </c>
      <c r="C39" s="50">
        <v>51</v>
      </c>
      <c r="D39" s="193">
        <f t="shared" si="3"/>
        <v>0.15846994535519127</v>
      </c>
      <c r="E39" s="91">
        <v>362</v>
      </c>
      <c r="F39" s="50">
        <v>100</v>
      </c>
      <c r="G39" s="241">
        <f t="shared" si="4"/>
        <v>0.84153005464480879</v>
      </c>
      <c r="H39" s="89">
        <f t="shared" si="5"/>
        <v>549</v>
      </c>
      <c r="I39" s="44"/>
      <c r="J39" s="44"/>
      <c r="K39" s="146" t="s">
        <v>109</v>
      </c>
      <c r="L39" s="242">
        <v>502</v>
      </c>
      <c r="M39" s="89">
        <v>15</v>
      </c>
      <c r="N39" s="242">
        <v>32</v>
      </c>
      <c r="O39" s="89">
        <f t="shared" si="6"/>
        <v>549</v>
      </c>
      <c r="Q39" s="104"/>
      <c r="R39" s="208"/>
      <c r="S39" s="208"/>
    </row>
    <row r="40" spans="1:19" x14ac:dyDescent="0.25">
      <c r="A40" s="145" t="s">
        <v>54</v>
      </c>
      <c r="B40" s="91">
        <v>31</v>
      </c>
      <c r="C40" s="50">
        <v>49</v>
      </c>
      <c r="D40" s="193">
        <f t="shared" si="3"/>
        <v>0.18648018648018649</v>
      </c>
      <c r="E40" s="91">
        <v>222</v>
      </c>
      <c r="F40" s="50">
        <v>127</v>
      </c>
      <c r="G40" s="241">
        <f t="shared" si="4"/>
        <v>0.81351981351981351</v>
      </c>
      <c r="H40" s="89">
        <f t="shared" si="5"/>
        <v>429</v>
      </c>
      <c r="I40" s="44"/>
      <c r="J40" s="44"/>
      <c r="K40" s="146" t="s">
        <v>54</v>
      </c>
      <c r="L40" s="242">
        <v>401</v>
      </c>
      <c r="M40" s="89">
        <v>1</v>
      </c>
      <c r="N40" s="242">
        <v>27</v>
      </c>
      <c r="O40" s="89">
        <f t="shared" si="6"/>
        <v>429</v>
      </c>
      <c r="Q40" s="104"/>
      <c r="R40" s="208"/>
      <c r="S40" s="208"/>
    </row>
    <row r="41" spans="1:19" x14ac:dyDescent="0.25">
      <c r="A41" s="145" t="s">
        <v>87</v>
      </c>
      <c r="B41" s="91">
        <v>40</v>
      </c>
      <c r="C41" s="50">
        <v>42</v>
      </c>
      <c r="D41" s="193">
        <f t="shared" si="3"/>
        <v>0.25949367088607594</v>
      </c>
      <c r="E41" s="91">
        <v>153</v>
      </c>
      <c r="F41" s="50">
        <v>81</v>
      </c>
      <c r="G41" s="241">
        <f t="shared" si="4"/>
        <v>0.740506329113924</v>
      </c>
      <c r="H41" s="89">
        <f t="shared" si="5"/>
        <v>316</v>
      </c>
      <c r="I41" s="44"/>
      <c r="J41" s="44"/>
      <c r="K41" s="146" t="s">
        <v>87</v>
      </c>
      <c r="L41" s="242">
        <v>299</v>
      </c>
      <c r="M41" s="89">
        <v>0</v>
      </c>
      <c r="N41" s="242">
        <v>17</v>
      </c>
      <c r="O41" s="89">
        <f t="shared" si="6"/>
        <v>316</v>
      </c>
      <c r="Q41" s="104"/>
      <c r="R41" s="208"/>
      <c r="S41" s="208"/>
    </row>
    <row r="42" spans="1:19" x14ac:dyDescent="0.25">
      <c r="A42" s="145" t="s">
        <v>78</v>
      </c>
      <c r="B42" s="91">
        <v>15</v>
      </c>
      <c r="C42" s="50">
        <v>23</v>
      </c>
      <c r="D42" s="193">
        <f t="shared" si="3"/>
        <v>0.16814159292035399</v>
      </c>
      <c r="E42" s="91">
        <v>130</v>
      </c>
      <c r="F42" s="50">
        <v>58</v>
      </c>
      <c r="G42" s="241">
        <f t="shared" si="4"/>
        <v>0.83185840707964598</v>
      </c>
      <c r="H42" s="89">
        <f t="shared" si="5"/>
        <v>226</v>
      </c>
      <c r="I42" s="44"/>
      <c r="J42" s="44"/>
      <c r="K42" s="146" t="s">
        <v>78</v>
      </c>
      <c r="L42" s="242">
        <v>210</v>
      </c>
      <c r="M42" s="89">
        <v>0</v>
      </c>
      <c r="N42" s="242">
        <v>16</v>
      </c>
      <c r="O42" s="89">
        <f t="shared" si="6"/>
        <v>226</v>
      </c>
      <c r="Q42" s="104"/>
      <c r="R42" s="208"/>
      <c r="S42" s="208"/>
    </row>
    <row r="43" spans="1:19" x14ac:dyDescent="0.25">
      <c r="A43" s="145" t="s">
        <v>101</v>
      </c>
      <c r="B43" s="91">
        <v>13</v>
      </c>
      <c r="C43" s="50">
        <v>7</v>
      </c>
      <c r="D43" s="193">
        <f t="shared" si="3"/>
        <v>0.15151515151515152</v>
      </c>
      <c r="E43" s="91">
        <v>79</v>
      </c>
      <c r="F43" s="50">
        <v>33</v>
      </c>
      <c r="G43" s="241">
        <f t="shared" si="4"/>
        <v>0.84848484848484851</v>
      </c>
      <c r="H43" s="89">
        <f t="shared" si="5"/>
        <v>132</v>
      </c>
      <c r="I43" s="44"/>
      <c r="J43" s="44"/>
      <c r="K43" s="146" t="s">
        <v>101</v>
      </c>
      <c r="L43" s="242">
        <v>127</v>
      </c>
      <c r="M43" s="89">
        <v>0</v>
      </c>
      <c r="N43" s="242">
        <v>5</v>
      </c>
      <c r="O43" s="89">
        <f t="shared" si="6"/>
        <v>132</v>
      </c>
      <c r="Q43" s="104"/>
      <c r="R43" s="208"/>
      <c r="S43" s="208"/>
    </row>
    <row r="44" spans="1:19" x14ac:dyDescent="0.25">
      <c r="A44" s="145" t="s">
        <v>113</v>
      </c>
      <c r="B44" s="91">
        <v>17</v>
      </c>
      <c r="C44" s="50">
        <v>14</v>
      </c>
      <c r="D44" s="193">
        <f t="shared" si="3"/>
        <v>0.248</v>
      </c>
      <c r="E44" s="91">
        <v>58</v>
      </c>
      <c r="F44" s="50">
        <v>36</v>
      </c>
      <c r="G44" s="241">
        <f t="shared" si="4"/>
        <v>0.752</v>
      </c>
      <c r="H44" s="89">
        <f t="shared" si="5"/>
        <v>125</v>
      </c>
      <c r="I44" s="44"/>
      <c r="J44" s="44"/>
      <c r="K44" s="146" t="s">
        <v>113</v>
      </c>
      <c r="L44" s="242">
        <v>118</v>
      </c>
      <c r="M44" s="89">
        <v>0</v>
      </c>
      <c r="N44" s="242">
        <v>7</v>
      </c>
      <c r="O44" s="89">
        <f t="shared" si="6"/>
        <v>125</v>
      </c>
      <c r="Q44" s="104"/>
      <c r="R44" s="208"/>
      <c r="S44" s="208"/>
    </row>
    <row r="45" spans="1:19" x14ac:dyDescent="0.25">
      <c r="A45" s="145" t="s">
        <v>118</v>
      </c>
      <c r="B45" s="91">
        <v>14</v>
      </c>
      <c r="C45" s="50">
        <v>9</v>
      </c>
      <c r="D45" s="193">
        <f t="shared" si="3"/>
        <v>0.23</v>
      </c>
      <c r="E45" s="91">
        <v>47</v>
      </c>
      <c r="F45" s="50">
        <v>30</v>
      </c>
      <c r="G45" s="241">
        <f t="shared" si="4"/>
        <v>0.77</v>
      </c>
      <c r="H45" s="89">
        <f t="shared" si="5"/>
        <v>100</v>
      </c>
      <c r="I45" s="44"/>
      <c r="J45" s="44"/>
      <c r="K45" s="146" t="s">
        <v>118</v>
      </c>
      <c r="L45" s="242">
        <v>96</v>
      </c>
      <c r="M45" s="89">
        <v>0</v>
      </c>
      <c r="N45" s="242">
        <v>4</v>
      </c>
      <c r="O45" s="89">
        <f t="shared" si="6"/>
        <v>100</v>
      </c>
      <c r="Q45" s="104"/>
      <c r="R45" s="208"/>
      <c r="S45" s="208"/>
    </row>
    <row r="46" spans="1:19" x14ac:dyDescent="0.25">
      <c r="A46" s="145" t="s">
        <v>94</v>
      </c>
      <c r="B46" s="91">
        <v>3</v>
      </c>
      <c r="C46" s="50">
        <v>8</v>
      </c>
      <c r="D46" s="193">
        <f t="shared" si="3"/>
        <v>0.13580246913580246</v>
      </c>
      <c r="E46" s="91">
        <v>37</v>
      </c>
      <c r="F46" s="50">
        <v>33</v>
      </c>
      <c r="G46" s="241">
        <f t="shared" si="4"/>
        <v>0.86419753086419748</v>
      </c>
      <c r="H46" s="89">
        <f t="shared" si="5"/>
        <v>81</v>
      </c>
      <c r="I46" s="44"/>
      <c r="J46" s="44"/>
      <c r="K46" s="146" t="s">
        <v>94</v>
      </c>
      <c r="L46" s="242">
        <v>60</v>
      </c>
      <c r="M46" s="89">
        <v>15</v>
      </c>
      <c r="N46" s="242">
        <v>6</v>
      </c>
      <c r="O46" s="89">
        <f t="shared" si="6"/>
        <v>81</v>
      </c>
      <c r="Q46" s="104"/>
      <c r="R46" s="208"/>
      <c r="S46" s="208"/>
    </row>
    <row r="47" spans="1:19" x14ac:dyDescent="0.25">
      <c r="A47" s="145" t="s">
        <v>117</v>
      </c>
      <c r="B47" s="91">
        <v>4</v>
      </c>
      <c r="C47" s="50">
        <v>6</v>
      </c>
      <c r="D47" s="193">
        <f t="shared" si="3"/>
        <v>0.12345679012345678</v>
      </c>
      <c r="E47" s="91">
        <v>50</v>
      </c>
      <c r="F47" s="50">
        <v>21</v>
      </c>
      <c r="G47" s="241">
        <f t="shared" si="4"/>
        <v>0.87654320987654322</v>
      </c>
      <c r="H47" s="89">
        <f t="shared" si="5"/>
        <v>81</v>
      </c>
      <c r="I47" s="44"/>
      <c r="J47" s="44"/>
      <c r="K47" s="146" t="s">
        <v>117</v>
      </c>
      <c r="L47" s="242">
        <v>78</v>
      </c>
      <c r="M47" s="89">
        <v>0</v>
      </c>
      <c r="N47" s="242">
        <v>3</v>
      </c>
      <c r="O47" s="89">
        <f t="shared" si="6"/>
        <v>81</v>
      </c>
      <c r="Q47" s="104"/>
      <c r="R47" s="208"/>
      <c r="S47" s="208"/>
    </row>
    <row r="48" spans="1:19" x14ac:dyDescent="0.25">
      <c r="A48" s="145" t="s">
        <v>127</v>
      </c>
      <c r="B48" s="91">
        <v>6</v>
      </c>
      <c r="C48" s="50">
        <v>10</v>
      </c>
      <c r="D48" s="193">
        <f t="shared" si="3"/>
        <v>0.2318840579710145</v>
      </c>
      <c r="E48" s="91">
        <v>40</v>
      </c>
      <c r="F48" s="50">
        <v>13</v>
      </c>
      <c r="G48" s="241">
        <f t="shared" si="4"/>
        <v>0.76811594202898548</v>
      </c>
      <c r="H48" s="89">
        <f t="shared" si="5"/>
        <v>69</v>
      </c>
      <c r="I48" s="44"/>
      <c r="J48" s="44"/>
      <c r="K48" s="146" t="s">
        <v>127</v>
      </c>
      <c r="L48" s="242">
        <v>67</v>
      </c>
      <c r="M48" s="89">
        <v>0</v>
      </c>
      <c r="N48" s="242">
        <v>2</v>
      </c>
      <c r="O48" s="89">
        <f t="shared" si="6"/>
        <v>69</v>
      </c>
      <c r="Q48" s="104"/>
      <c r="R48" s="208"/>
      <c r="S48" s="208"/>
    </row>
    <row r="49" spans="1:19" x14ac:dyDescent="0.25">
      <c r="A49" s="145" t="s">
        <v>97</v>
      </c>
      <c r="B49" s="91">
        <v>4</v>
      </c>
      <c r="C49" s="50">
        <v>6</v>
      </c>
      <c r="D49" s="193">
        <f t="shared" si="3"/>
        <v>0.15384615384615385</v>
      </c>
      <c r="E49" s="91">
        <v>36</v>
      </c>
      <c r="F49" s="50">
        <v>19</v>
      </c>
      <c r="G49" s="193">
        <f t="shared" si="4"/>
        <v>0.84615384615384615</v>
      </c>
      <c r="H49" s="89">
        <f t="shared" si="5"/>
        <v>65</v>
      </c>
      <c r="I49" s="44"/>
      <c r="J49" s="44"/>
      <c r="K49" s="146" t="s">
        <v>97</v>
      </c>
      <c r="L49" s="242">
        <v>60</v>
      </c>
      <c r="M49" s="89">
        <v>0</v>
      </c>
      <c r="N49" s="242">
        <v>5</v>
      </c>
      <c r="O49" s="89">
        <f t="shared" si="6"/>
        <v>65</v>
      </c>
      <c r="Q49" s="104"/>
      <c r="R49" s="208"/>
      <c r="S49" s="208"/>
    </row>
    <row r="50" spans="1:19" x14ac:dyDescent="0.25">
      <c r="A50" s="145" t="s">
        <v>121</v>
      </c>
      <c r="B50" s="91">
        <v>3</v>
      </c>
      <c r="C50" s="50">
        <v>13</v>
      </c>
      <c r="D50" s="193">
        <f t="shared" si="3"/>
        <v>0.29090909090909089</v>
      </c>
      <c r="E50" s="91">
        <v>26</v>
      </c>
      <c r="F50" s="50">
        <v>13</v>
      </c>
      <c r="G50" s="241">
        <f t="shared" si="4"/>
        <v>0.70909090909090911</v>
      </c>
      <c r="H50" s="89">
        <f t="shared" si="5"/>
        <v>55</v>
      </c>
      <c r="I50" s="44"/>
      <c r="J50" s="44"/>
      <c r="K50" s="146" t="s">
        <v>121</v>
      </c>
      <c r="L50" s="242">
        <v>53</v>
      </c>
      <c r="M50" s="89">
        <v>0</v>
      </c>
      <c r="N50" s="242">
        <v>2</v>
      </c>
      <c r="O50" s="89">
        <f t="shared" si="6"/>
        <v>55</v>
      </c>
      <c r="Q50" s="104"/>
      <c r="R50" s="208"/>
      <c r="S50" s="208"/>
    </row>
    <row r="51" spans="1:19" x14ac:dyDescent="0.25">
      <c r="A51" s="145" t="s">
        <v>95</v>
      </c>
      <c r="B51" s="91">
        <v>5</v>
      </c>
      <c r="C51" s="50">
        <v>8</v>
      </c>
      <c r="D51" s="193">
        <f t="shared" si="3"/>
        <v>0.25</v>
      </c>
      <c r="E51" s="91">
        <v>24</v>
      </c>
      <c r="F51" s="50">
        <v>15</v>
      </c>
      <c r="G51" s="241">
        <f t="shared" si="4"/>
        <v>0.75</v>
      </c>
      <c r="H51" s="89">
        <f t="shared" si="5"/>
        <v>52</v>
      </c>
      <c r="I51" s="44"/>
      <c r="J51" s="44"/>
      <c r="K51" s="146" t="s">
        <v>95</v>
      </c>
      <c r="L51" s="242">
        <v>43</v>
      </c>
      <c r="M51" s="89">
        <v>0</v>
      </c>
      <c r="N51" s="242">
        <v>9</v>
      </c>
      <c r="O51" s="89">
        <f t="shared" si="6"/>
        <v>52</v>
      </c>
      <c r="Q51" s="104"/>
      <c r="R51" s="208"/>
      <c r="S51" s="208"/>
    </row>
    <row r="52" spans="1:19" x14ac:dyDescent="0.25">
      <c r="A52" s="145" t="s">
        <v>122</v>
      </c>
      <c r="B52" s="91">
        <v>2</v>
      </c>
      <c r="C52" s="50">
        <v>12</v>
      </c>
      <c r="D52" s="193">
        <f t="shared" si="3"/>
        <v>0.30434782608695654</v>
      </c>
      <c r="E52" s="91">
        <v>22</v>
      </c>
      <c r="F52" s="50">
        <v>10</v>
      </c>
      <c r="G52" s="193">
        <f t="shared" si="4"/>
        <v>0.69565217391304346</v>
      </c>
      <c r="H52" s="89">
        <f t="shared" si="5"/>
        <v>46</v>
      </c>
      <c r="I52" s="44"/>
      <c r="J52" s="44"/>
      <c r="K52" s="146" t="s">
        <v>122</v>
      </c>
      <c r="L52" s="242">
        <v>46</v>
      </c>
      <c r="M52" s="89">
        <v>0</v>
      </c>
      <c r="N52" s="242">
        <v>0</v>
      </c>
      <c r="O52" s="89">
        <f t="shared" si="6"/>
        <v>46</v>
      </c>
      <c r="Q52" s="104"/>
      <c r="R52" s="208"/>
      <c r="S52" s="208"/>
    </row>
    <row r="53" spans="1:19" x14ac:dyDescent="0.25">
      <c r="A53" s="145" t="s">
        <v>102</v>
      </c>
      <c r="B53" s="91">
        <v>6</v>
      </c>
      <c r="C53" s="50">
        <v>6</v>
      </c>
      <c r="D53" s="193">
        <f t="shared" si="3"/>
        <v>0.2608695652173913</v>
      </c>
      <c r="E53" s="91">
        <v>19</v>
      </c>
      <c r="F53" s="50">
        <v>15</v>
      </c>
      <c r="G53" s="193">
        <f t="shared" si="4"/>
        <v>0.73913043478260865</v>
      </c>
      <c r="H53" s="89">
        <f t="shared" si="5"/>
        <v>46</v>
      </c>
      <c r="I53" s="44"/>
      <c r="J53" s="44"/>
      <c r="K53" s="146" t="s">
        <v>102</v>
      </c>
      <c r="L53" s="242">
        <v>46</v>
      </c>
      <c r="M53" s="89">
        <v>0</v>
      </c>
      <c r="N53" s="242">
        <v>0</v>
      </c>
      <c r="O53" s="89">
        <f t="shared" si="6"/>
        <v>46</v>
      </c>
      <c r="Q53" s="104"/>
      <c r="R53" s="208"/>
      <c r="S53" s="208"/>
    </row>
    <row r="54" spans="1:19" x14ac:dyDescent="0.25">
      <c r="A54" s="145" t="s">
        <v>126</v>
      </c>
      <c r="B54" s="91">
        <v>7</v>
      </c>
      <c r="C54" s="50">
        <v>6</v>
      </c>
      <c r="D54" s="193">
        <f t="shared" si="3"/>
        <v>0.31707317073170732</v>
      </c>
      <c r="E54" s="91">
        <v>19</v>
      </c>
      <c r="F54" s="50">
        <v>9</v>
      </c>
      <c r="G54" s="193">
        <f t="shared" si="4"/>
        <v>0.68292682926829273</v>
      </c>
      <c r="H54" s="89">
        <f t="shared" si="5"/>
        <v>41</v>
      </c>
      <c r="I54" s="44"/>
      <c r="J54" s="44"/>
      <c r="K54" s="146" t="s">
        <v>126</v>
      </c>
      <c r="L54" s="242">
        <v>26</v>
      </c>
      <c r="M54" s="89">
        <v>2</v>
      </c>
      <c r="N54" s="242">
        <v>13</v>
      </c>
      <c r="O54" s="89">
        <f t="shared" si="6"/>
        <v>41</v>
      </c>
      <c r="Q54" s="104"/>
      <c r="R54" s="208"/>
      <c r="S54" s="208"/>
    </row>
    <row r="55" spans="1:19" x14ac:dyDescent="0.25">
      <c r="A55" s="145" t="s">
        <v>129</v>
      </c>
      <c r="B55" s="91">
        <v>1</v>
      </c>
      <c r="C55" s="50">
        <v>2</v>
      </c>
      <c r="D55" s="193">
        <f t="shared" si="3"/>
        <v>7.6923076923076927E-2</v>
      </c>
      <c r="E55" s="91">
        <v>27</v>
      </c>
      <c r="F55" s="50">
        <v>9</v>
      </c>
      <c r="G55" s="193">
        <f t="shared" si="4"/>
        <v>0.92307692307692313</v>
      </c>
      <c r="H55" s="89">
        <f t="shared" si="5"/>
        <v>39</v>
      </c>
      <c r="I55" s="44"/>
      <c r="J55" s="44"/>
      <c r="K55" s="146" t="s">
        <v>129</v>
      </c>
      <c r="L55" s="242">
        <v>35</v>
      </c>
      <c r="M55" s="89">
        <v>0</v>
      </c>
      <c r="N55" s="242">
        <v>4</v>
      </c>
      <c r="O55" s="89">
        <f t="shared" si="6"/>
        <v>39</v>
      </c>
      <c r="Q55" s="104"/>
      <c r="R55" s="208"/>
      <c r="S55" s="208"/>
    </row>
    <row r="56" spans="1:19" x14ac:dyDescent="0.25">
      <c r="A56" s="145" t="s">
        <v>130</v>
      </c>
      <c r="B56" s="91">
        <v>5</v>
      </c>
      <c r="C56" s="50">
        <v>5</v>
      </c>
      <c r="D56" s="193">
        <f t="shared" si="3"/>
        <v>0.29411764705882354</v>
      </c>
      <c r="E56" s="91">
        <v>11</v>
      </c>
      <c r="F56" s="50">
        <v>13</v>
      </c>
      <c r="G56" s="193">
        <f t="shared" si="4"/>
        <v>0.70588235294117652</v>
      </c>
      <c r="H56" s="89">
        <f t="shared" si="5"/>
        <v>34</v>
      </c>
      <c r="I56" s="44"/>
      <c r="J56" s="44"/>
      <c r="K56" s="146" t="s">
        <v>130</v>
      </c>
      <c r="L56" s="242">
        <v>29</v>
      </c>
      <c r="M56" s="89">
        <v>4</v>
      </c>
      <c r="N56" s="242">
        <v>1</v>
      </c>
      <c r="O56" s="89">
        <f t="shared" si="6"/>
        <v>34</v>
      </c>
      <c r="Q56" s="104"/>
      <c r="R56" s="208"/>
      <c r="S56" s="208"/>
    </row>
    <row r="57" spans="1:19" x14ac:dyDescent="0.25">
      <c r="A57" s="145" t="s">
        <v>104</v>
      </c>
      <c r="B57" s="91">
        <v>5</v>
      </c>
      <c r="C57" s="50">
        <v>4</v>
      </c>
      <c r="D57" s="193">
        <f t="shared" si="3"/>
        <v>0.32142857142857145</v>
      </c>
      <c r="E57" s="91">
        <v>8</v>
      </c>
      <c r="F57" s="50">
        <v>11</v>
      </c>
      <c r="G57" s="193">
        <f t="shared" si="4"/>
        <v>0.6785714285714286</v>
      </c>
      <c r="H57" s="89">
        <f t="shared" si="5"/>
        <v>28</v>
      </c>
      <c r="I57" s="44"/>
      <c r="J57" s="44"/>
      <c r="K57" s="146" t="s">
        <v>104</v>
      </c>
      <c r="L57" s="242">
        <v>28</v>
      </c>
      <c r="M57" s="89">
        <v>0</v>
      </c>
      <c r="N57" s="242">
        <v>0</v>
      </c>
      <c r="O57" s="89">
        <f t="shared" si="6"/>
        <v>28</v>
      </c>
      <c r="Q57" s="104"/>
      <c r="R57" s="208"/>
      <c r="S57" s="208"/>
    </row>
    <row r="58" spans="1:19" x14ac:dyDescent="0.25">
      <c r="A58" s="145" t="s">
        <v>114</v>
      </c>
      <c r="B58" s="91">
        <v>4</v>
      </c>
      <c r="C58" s="50">
        <v>2</v>
      </c>
      <c r="D58" s="193">
        <f t="shared" si="3"/>
        <v>0.2608695652173913</v>
      </c>
      <c r="E58" s="91">
        <v>10</v>
      </c>
      <c r="F58" s="50">
        <v>7</v>
      </c>
      <c r="G58" s="193">
        <f t="shared" si="4"/>
        <v>0.73913043478260865</v>
      </c>
      <c r="H58" s="89">
        <f t="shared" si="5"/>
        <v>23</v>
      </c>
      <c r="I58" s="44"/>
      <c r="J58" s="44"/>
      <c r="K58" s="146" t="s">
        <v>114</v>
      </c>
      <c r="L58" s="242">
        <v>23</v>
      </c>
      <c r="M58" s="89">
        <v>0</v>
      </c>
      <c r="N58" s="242">
        <v>0</v>
      </c>
      <c r="O58" s="89">
        <f t="shared" si="6"/>
        <v>23</v>
      </c>
      <c r="Q58" s="104"/>
      <c r="R58" s="208"/>
      <c r="S58" s="208"/>
    </row>
    <row r="59" spans="1:19" x14ac:dyDescent="0.25">
      <c r="A59" s="145" t="s">
        <v>131</v>
      </c>
      <c r="B59" s="91">
        <v>3</v>
      </c>
      <c r="C59" s="50">
        <v>0</v>
      </c>
      <c r="D59" s="193">
        <f t="shared" si="3"/>
        <v>0.13636363636363635</v>
      </c>
      <c r="E59" s="91">
        <v>0</v>
      </c>
      <c r="F59" s="50">
        <v>19</v>
      </c>
      <c r="G59" s="193">
        <f t="shared" si="4"/>
        <v>0.86363636363636365</v>
      </c>
      <c r="H59" s="89">
        <f t="shared" si="5"/>
        <v>22</v>
      </c>
      <c r="I59" s="44"/>
      <c r="J59" s="44"/>
      <c r="K59" s="146" t="s">
        <v>131</v>
      </c>
      <c r="L59" s="242">
        <v>17</v>
      </c>
      <c r="M59" s="89">
        <v>0</v>
      </c>
      <c r="N59" s="242">
        <v>5</v>
      </c>
      <c r="O59" s="89">
        <f t="shared" si="6"/>
        <v>22</v>
      </c>
      <c r="Q59" s="104"/>
      <c r="R59" s="208"/>
      <c r="S59" s="208"/>
    </row>
    <row r="60" spans="1:19" x14ac:dyDescent="0.25">
      <c r="A60" s="145" t="s">
        <v>128</v>
      </c>
      <c r="B60" s="91">
        <v>3</v>
      </c>
      <c r="C60" s="50">
        <v>1</v>
      </c>
      <c r="D60" s="193">
        <f t="shared" si="3"/>
        <v>0.22222222222222221</v>
      </c>
      <c r="E60" s="91">
        <v>7</v>
      </c>
      <c r="F60" s="50">
        <v>7</v>
      </c>
      <c r="G60" s="193">
        <f t="shared" si="4"/>
        <v>0.77777777777777779</v>
      </c>
      <c r="H60" s="89">
        <f t="shared" si="5"/>
        <v>18</v>
      </c>
      <c r="I60" s="44"/>
      <c r="J60" s="44"/>
      <c r="K60" s="146" t="s">
        <v>128</v>
      </c>
      <c r="L60" s="242">
        <v>18</v>
      </c>
      <c r="M60" s="89">
        <v>0</v>
      </c>
      <c r="N60" s="242">
        <v>0</v>
      </c>
      <c r="O60" s="89">
        <f t="shared" si="6"/>
        <v>18</v>
      </c>
      <c r="Q60" s="104"/>
      <c r="R60" s="208"/>
      <c r="S60" s="208"/>
    </row>
    <row r="61" spans="1:19" x14ac:dyDescent="0.25">
      <c r="A61" s="145" t="s">
        <v>277</v>
      </c>
      <c r="B61" s="91">
        <v>31</v>
      </c>
      <c r="C61" s="50">
        <v>11</v>
      </c>
      <c r="D61" s="193">
        <f t="shared" si="3"/>
        <v>0.25609756097560976</v>
      </c>
      <c r="E61" s="91">
        <v>20</v>
      </c>
      <c r="F61" s="50">
        <v>102</v>
      </c>
      <c r="G61" s="193">
        <f t="shared" si="4"/>
        <v>0.74390243902439024</v>
      </c>
      <c r="H61" s="89">
        <f t="shared" si="5"/>
        <v>164</v>
      </c>
      <c r="I61" s="44"/>
      <c r="J61" s="44"/>
      <c r="K61" s="146" t="s">
        <v>277</v>
      </c>
      <c r="L61" s="242">
        <v>148</v>
      </c>
      <c r="M61" s="89">
        <v>0</v>
      </c>
      <c r="N61" s="242">
        <v>16</v>
      </c>
      <c r="O61" s="89">
        <f t="shared" si="6"/>
        <v>164</v>
      </c>
      <c r="Q61" s="104"/>
      <c r="R61" s="208"/>
      <c r="S61" s="208"/>
    </row>
    <row r="62" spans="1:19" x14ac:dyDescent="0.25">
      <c r="A62" s="169" t="s">
        <v>134</v>
      </c>
      <c r="B62" s="160">
        <f>SUM(B36:B61)</f>
        <v>409</v>
      </c>
      <c r="C62" s="171">
        <f>SUM(C36:C61)</f>
        <v>577</v>
      </c>
      <c r="D62" s="161"/>
      <c r="E62" s="160">
        <f>SUM(E36:E61)</f>
        <v>3261</v>
      </c>
      <c r="F62" s="171">
        <f>SUM(F36:F61)</f>
        <v>1358</v>
      </c>
      <c r="G62" s="180"/>
      <c r="H62" s="161">
        <f>SUM(H36:H61)</f>
        <v>5605</v>
      </c>
      <c r="K62" s="147" t="s">
        <v>134</v>
      </c>
      <c r="L62" s="191">
        <f>SUM(L36:L61)</f>
        <v>5058</v>
      </c>
      <c r="M62" s="161">
        <f>SUM(M36:M61)</f>
        <v>183</v>
      </c>
      <c r="N62" s="191">
        <f>SUM(N36:N61)</f>
        <v>364</v>
      </c>
      <c r="O62" s="191">
        <f t="shared" si="6"/>
        <v>5605</v>
      </c>
      <c r="Q62" s="104"/>
      <c r="R62" s="104"/>
      <c r="S62" s="104"/>
    </row>
    <row r="64" spans="1:19" x14ac:dyDescent="0.25">
      <c r="A64" t="s">
        <v>283</v>
      </c>
      <c r="K64" s="2" t="s">
        <v>284</v>
      </c>
    </row>
    <row r="66" spans="1:19" x14ac:dyDescent="0.25">
      <c r="A66" s="181"/>
      <c r="B66" s="283" t="s">
        <v>280</v>
      </c>
      <c r="C66" s="286"/>
      <c r="D66" s="288"/>
      <c r="E66" s="283" t="s">
        <v>281</v>
      </c>
      <c r="F66" s="286"/>
      <c r="G66" s="288"/>
      <c r="L66" s="291" t="s">
        <v>243</v>
      </c>
      <c r="M66" s="292"/>
      <c r="N66" s="265" t="s">
        <v>303</v>
      </c>
      <c r="O66" s="264"/>
      <c r="R66" s="208"/>
      <c r="S66" s="208"/>
    </row>
    <row r="67" spans="1:19" ht="36" x14ac:dyDescent="0.25">
      <c r="A67" s="182" t="s">
        <v>276</v>
      </c>
      <c r="B67" s="183" t="s">
        <v>235</v>
      </c>
      <c r="C67" s="184" t="s">
        <v>237</v>
      </c>
      <c r="D67" s="185" t="s">
        <v>282</v>
      </c>
      <c r="E67" s="183" t="s">
        <v>238</v>
      </c>
      <c r="F67" s="184" t="s">
        <v>240</v>
      </c>
      <c r="G67" s="185" t="s">
        <v>282</v>
      </c>
      <c r="H67" s="186" t="s">
        <v>161</v>
      </c>
      <c r="K67" s="37" t="s">
        <v>276</v>
      </c>
      <c r="L67" s="266" t="s">
        <v>264</v>
      </c>
      <c r="M67" s="176" t="s">
        <v>265</v>
      </c>
      <c r="N67" s="267" t="s">
        <v>266</v>
      </c>
      <c r="O67" s="177" t="s">
        <v>161</v>
      </c>
      <c r="Q67" s="104"/>
      <c r="R67" s="208"/>
      <c r="S67" s="208"/>
    </row>
    <row r="68" spans="1:19" x14ac:dyDescent="0.25">
      <c r="A68" s="187" t="s">
        <v>66</v>
      </c>
      <c r="B68" s="91">
        <v>74</v>
      </c>
      <c r="C68" s="50">
        <v>317</v>
      </c>
      <c r="D68" s="193">
        <f>(B68+C68)/H68</f>
        <v>0.25928381962864722</v>
      </c>
      <c r="E68" s="91">
        <v>1067</v>
      </c>
      <c r="F68" s="50">
        <v>50</v>
      </c>
      <c r="G68" s="193">
        <f>(E68+F68)/H68</f>
        <v>0.74071618037135278</v>
      </c>
      <c r="H68" s="242">
        <f>B68+C68+E68+F68</f>
        <v>1508</v>
      </c>
      <c r="I68" s="44"/>
      <c r="J68" s="44"/>
      <c r="K68" s="146" t="s">
        <v>66</v>
      </c>
      <c r="L68" s="242">
        <v>1291</v>
      </c>
      <c r="M68" s="89">
        <v>145</v>
      </c>
      <c r="N68" s="242">
        <v>72</v>
      </c>
      <c r="O68" s="179">
        <f t="shared" ref="O68:O94" si="7">L68+M68+N68</f>
        <v>1508</v>
      </c>
      <c r="Q68" s="104"/>
      <c r="R68" s="208"/>
      <c r="S68" s="208"/>
    </row>
    <row r="69" spans="1:19" x14ac:dyDescent="0.25">
      <c r="A69" s="187" t="s">
        <v>55</v>
      </c>
      <c r="B69" s="91">
        <v>41</v>
      </c>
      <c r="C69" s="50">
        <v>203</v>
      </c>
      <c r="D69" s="193">
        <f t="shared" ref="D69:D93" si="8">(B69+C69)/H69</f>
        <v>0.25630252100840334</v>
      </c>
      <c r="E69" s="91">
        <v>656</v>
      </c>
      <c r="F69" s="50">
        <v>52</v>
      </c>
      <c r="G69" s="193">
        <f t="shared" ref="G69:G93" si="9">(E69+F69)/H69</f>
        <v>0.74369747899159666</v>
      </c>
      <c r="H69" s="242">
        <f t="shared" ref="H69:H93" si="10">B69+C69+E69+F69</f>
        <v>952</v>
      </c>
      <c r="I69" s="44"/>
      <c r="J69" s="44"/>
      <c r="K69" s="146" t="s">
        <v>55</v>
      </c>
      <c r="L69" s="242">
        <v>843</v>
      </c>
      <c r="M69" s="89">
        <v>78</v>
      </c>
      <c r="N69" s="242">
        <v>31</v>
      </c>
      <c r="O69" s="179">
        <f t="shared" si="7"/>
        <v>952</v>
      </c>
      <c r="Q69" s="104"/>
      <c r="R69" s="208"/>
      <c r="S69" s="208"/>
    </row>
    <row r="70" spans="1:19" x14ac:dyDescent="0.25">
      <c r="A70" s="187" t="s">
        <v>105</v>
      </c>
      <c r="B70" s="91">
        <v>27</v>
      </c>
      <c r="C70" s="50">
        <v>100</v>
      </c>
      <c r="D70" s="193">
        <f t="shared" si="8"/>
        <v>0.20222929936305734</v>
      </c>
      <c r="E70" s="91">
        <v>487</v>
      </c>
      <c r="F70" s="50">
        <v>14</v>
      </c>
      <c r="G70" s="193">
        <f t="shared" si="9"/>
        <v>0.79777070063694266</v>
      </c>
      <c r="H70" s="242">
        <f t="shared" si="10"/>
        <v>628</v>
      </c>
      <c r="I70" s="44"/>
      <c r="J70" s="44"/>
      <c r="K70" s="146" t="s">
        <v>105</v>
      </c>
      <c r="L70" s="242">
        <v>582</v>
      </c>
      <c r="M70" s="89">
        <v>26</v>
      </c>
      <c r="N70" s="242">
        <v>20</v>
      </c>
      <c r="O70" s="179">
        <f t="shared" si="7"/>
        <v>628</v>
      </c>
      <c r="Q70" s="104"/>
      <c r="R70" s="208"/>
      <c r="S70" s="208"/>
    </row>
    <row r="71" spans="1:19" x14ac:dyDescent="0.25">
      <c r="A71" s="187" t="s">
        <v>79</v>
      </c>
      <c r="B71" s="91">
        <v>28</v>
      </c>
      <c r="C71" s="50">
        <v>60</v>
      </c>
      <c r="D71" s="193">
        <f t="shared" si="8"/>
        <v>0.27760252365930599</v>
      </c>
      <c r="E71" s="91">
        <v>229</v>
      </c>
      <c r="F71" s="50">
        <v>0</v>
      </c>
      <c r="G71" s="193">
        <f t="shared" si="9"/>
        <v>0.72239747634069396</v>
      </c>
      <c r="H71" s="242">
        <f t="shared" si="10"/>
        <v>317</v>
      </c>
      <c r="I71" s="44"/>
      <c r="J71" s="44"/>
      <c r="K71" s="146" t="s">
        <v>79</v>
      </c>
      <c r="L71" s="242">
        <v>312</v>
      </c>
      <c r="M71" s="89">
        <v>0</v>
      </c>
      <c r="N71" s="242">
        <v>5</v>
      </c>
      <c r="O71" s="179">
        <f t="shared" si="7"/>
        <v>317</v>
      </c>
      <c r="Q71" s="104"/>
      <c r="R71" s="208"/>
      <c r="S71" s="208"/>
    </row>
    <row r="72" spans="1:19" x14ac:dyDescent="0.25">
      <c r="A72" s="187" t="s">
        <v>77</v>
      </c>
      <c r="B72" s="91">
        <v>37</v>
      </c>
      <c r="C72" s="50">
        <v>91</v>
      </c>
      <c r="D72" s="193">
        <f t="shared" si="8"/>
        <v>0.42809364548494983</v>
      </c>
      <c r="E72" s="91">
        <v>161</v>
      </c>
      <c r="F72" s="50">
        <v>10</v>
      </c>
      <c r="G72" s="193">
        <f t="shared" si="9"/>
        <v>0.57190635451505012</v>
      </c>
      <c r="H72" s="242">
        <f t="shared" si="10"/>
        <v>299</v>
      </c>
      <c r="I72" s="44"/>
      <c r="J72" s="44"/>
      <c r="K72" s="146" t="s">
        <v>77</v>
      </c>
      <c r="L72" s="242">
        <v>292</v>
      </c>
      <c r="M72" s="89">
        <v>0</v>
      </c>
      <c r="N72" s="242">
        <v>7</v>
      </c>
      <c r="O72" s="179">
        <f t="shared" si="7"/>
        <v>299</v>
      </c>
      <c r="Q72" s="104"/>
      <c r="R72" s="208"/>
      <c r="S72" s="208"/>
    </row>
    <row r="73" spans="1:19" x14ac:dyDescent="0.25">
      <c r="A73" s="187" t="s">
        <v>81</v>
      </c>
      <c r="B73" s="91">
        <v>39</v>
      </c>
      <c r="C73" s="50">
        <v>75</v>
      </c>
      <c r="D73" s="193">
        <f t="shared" si="8"/>
        <v>0.5089285714285714</v>
      </c>
      <c r="E73" s="91">
        <v>110</v>
      </c>
      <c r="F73" s="50">
        <v>0</v>
      </c>
      <c r="G73" s="241">
        <f t="shared" si="9"/>
        <v>0.49107142857142855</v>
      </c>
      <c r="H73" s="242">
        <f t="shared" si="10"/>
        <v>224</v>
      </c>
      <c r="I73" s="44"/>
      <c r="J73" s="44"/>
      <c r="K73" s="146" t="s">
        <v>81</v>
      </c>
      <c r="L73" s="242">
        <v>222</v>
      </c>
      <c r="M73" s="89">
        <v>0</v>
      </c>
      <c r="N73" s="242">
        <v>2</v>
      </c>
      <c r="O73" s="179">
        <f t="shared" si="7"/>
        <v>224</v>
      </c>
      <c r="Q73" s="104"/>
      <c r="R73" s="208"/>
      <c r="S73" s="208"/>
    </row>
    <row r="74" spans="1:19" x14ac:dyDescent="0.25">
      <c r="A74" s="187" t="s">
        <v>40</v>
      </c>
      <c r="B74" s="91">
        <v>14</v>
      </c>
      <c r="C74" s="50">
        <v>16</v>
      </c>
      <c r="D74" s="193">
        <f t="shared" si="8"/>
        <v>0.19354838709677419</v>
      </c>
      <c r="E74" s="91">
        <v>125</v>
      </c>
      <c r="F74" s="50">
        <v>0</v>
      </c>
      <c r="G74" s="193">
        <f t="shared" si="9"/>
        <v>0.80645161290322576</v>
      </c>
      <c r="H74" s="242">
        <f t="shared" si="10"/>
        <v>155</v>
      </c>
      <c r="I74" s="44"/>
      <c r="J74" s="44"/>
      <c r="K74" s="146" t="s">
        <v>40</v>
      </c>
      <c r="L74" s="242">
        <v>147</v>
      </c>
      <c r="M74" s="89">
        <v>0</v>
      </c>
      <c r="N74" s="242">
        <v>8</v>
      </c>
      <c r="O74" s="179">
        <f t="shared" si="7"/>
        <v>155</v>
      </c>
      <c r="Q74" s="104"/>
      <c r="R74" s="208"/>
      <c r="S74" s="208"/>
    </row>
    <row r="75" spans="1:19" x14ac:dyDescent="0.25">
      <c r="A75" s="187" t="s">
        <v>98</v>
      </c>
      <c r="B75" s="91">
        <v>10</v>
      </c>
      <c r="C75" s="50">
        <v>22</v>
      </c>
      <c r="D75" s="193">
        <f t="shared" si="8"/>
        <v>0.31372549019607843</v>
      </c>
      <c r="E75" s="91">
        <v>70</v>
      </c>
      <c r="F75" s="50">
        <v>0</v>
      </c>
      <c r="G75" s="193">
        <f t="shared" si="9"/>
        <v>0.68627450980392157</v>
      </c>
      <c r="H75" s="242">
        <f t="shared" si="10"/>
        <v>102</v>
      </c>
      <c r="I75" s="44"/>
      <c r="J75" s="44"/>
      <c r="K75" s="146" t="s">
        <v>98</v>
      </c>
      <c r="L75" s="242">
        <v>101</v>
      </c>
      <c r="M75" s="89">
        <v>0</v>
      </c>
      <c r="N75" s="242">
        <v>1</v>
      </c>
      <c r="O75" s="179">
        <f t="shared" si="7"/>
        <v>102</v>
      </c>
      <c r="Q75" s="104"/>
      <c r="R75" s="208"/>
      <c r="S75" s="208"/>
    </row>
    <row r="76" spans="1:19" x14ac:dyDescent="0.25">
      <c r="A76" s="187" t="s">
        <v>96</v>
      </c>
      <c r="B76" s="91">
        <v>7</v>
      </c>
      <c r="C76" s="50">
        <v>24</v>
      </c>
      <c r="D76" s="193">
        <f t="shared" si="8"/>
        <v>0.35632183908045978</v>
      </c>
      <c r="E76" s="91">
        <v>56</v>
      </c>
      <c r="F76" s="50">
        <v>0</v>
      </c>
      <c r="G76" s="193">
        <f t="shared" si="9"/>
        <v>0.64367816091954022</v>
      </c>
      <c r="H76" s="242">
        <f t="shared" si="10"/>
        <v>87</v>
      </c>
      <c r="I76" s="44"/>
      <c r="J76" s="44"/>
      <c r="K76" s="146" t="s">
        <v>96</v>
      </c>
      <c r="L76" s="242">
        <v>80</v>
      </c>
      <c r="M76" s="89">
        <v>1</v>
      </c>
      <c r="N76" s="242">
        <v>6</v>
      </c>
      <c r="O76" s="179">
        <f t="shared" si="7"/>
        <v>87</v>
      </c>
      <c r="Q76" s="104"/>
      <c r="R76" s="208"/>
      <c r="S76" s="208"/>
    </row>
    <row r="77" spans="1:19" x14ac:dyDescent="0.25">
      <c r="A77" s="187" t="s">
        <v>110</v>
      </c>
      <c r="B77" s="91">
        <v>5</v>
      </c>
      <c r="C77" s="50">
        <v>17</v>
      </c>
      <c r="D77" s="193">
        <f t="shared" si="8"/>
        <v>0.31428571428571428</v>
      </c>
      <c r="E77" s="91">
        <v>42</v>
      </c>
      <c r="F77" s="50">
        <v>6</v>
      </c>
      <c r="G77" s="193">
        <f t="shared" si="9"/>
        <v>0.68571428571428572</v>
      </c>
      <c r="H77" s="242">
        <f t="shared" si="10"/>
        <v>70</v>
      </c>
      <c r="I77" s="44"/>
      <c r="J77" s="44"/>
      <c r="K77" s="146" t="s">
        <v>110</v>
      </c>
      <c r="L77" s="242">
        <v>67</v>
      </c>
      <c r="M77" s="89">
        <v>0</v>
      </c>
      <c r="N77" s="242">
        <v>3</v>
      </c>
      <c r="O77" s="179">
        <f t="shared" si="7"/>
        <v>70</v>
      </c>
      <c r="Q77" s="104"/>
      <c r="R77" s="208"/>
      <c r="S77" s="208"/>
    </row>
    <row r="78" spans="1:19" x14ac:dyDescent="0.25">
      <c r="A78" s="187" t="s">
        <v>92</v>
      </c>
      <c r="B78" s="91">
        <v>7</v>
      </c>
      <c r="C78" s="50">
        <v>21</v>
      </c>
      <c r="D78" s="193">
        <f t="shared" si="8"/>
        <v>0.41176470588235292</v>
      </c>
      <c r="E78" s="91">
        <v>40</v>
      </c>
      <c r="F78" s="50">
        <v>0</v>
      </c>
      <c r="G78" s="193">
        <f t="shared" si="9"/>
        <v>0.58823529411764708</v>
      </c>
      <c r="H78" s="242">
        <f t="shared" si="10"/>
        <v>68</v>
      </c>
      <c r="I78" s="44"/>
      <c r="J78" s="44"/>
      <c r="K78" s="146" t="s">
        <v>92</v>
      </c>
      <c r="L78" s="242">
        <v>58</v>
      </c>
      <c r="M78" s="89">
        <v>7</v>
      </c>
      <c r="N78" s="242">
        <v>3</v>
      </c>
      <c r="O78" s="179">
        <f t="shared" si="7"/>
        <v>68</v>
      </c>
      <c r="Q78" s="104"/>
      <c r="R78" s="208"/>
      <c r="S78" s="208"/>
    </row>
    <row r="79" spans="1:19" x14ac:dyDescent="0.25">
      <c r="A79" s="187" t="s">
        <v>124</v>
      </c>
      <c r="B79" s="91">
        <v>8</v>
      </c>
      <c r="C79" s="50">
        <v>24</v>
      </c>
      <c r="D79" s="193">
        <f t="shared" si="8"/>
        <v>0.50793650793650791</v>
      </c>
      <c r="E79" s="91">
        <v>31</v>
      </c>
      <c r="F79" s="50">
        <v>0</v>
      </c>
      <c r="G79" s="193">
        <f t="shared" si="9"/>
        <v>0.49206349206349204</v>
      </c>
      <c r="H79" s="242">
        <f t="shared" si="10"/>
        <v>63</v>
      </c>
      <c r="I79" s="44"/>
      <c r="J79" s="44"/>
      <c r="K79" s="146" t="s">
        <v>124</v>
      </c>
      <c r="L79" s="242">
        <v>60</v>
      </c>
      <c r="M79" s="89">
        <v>0</v>
      </c>
      <c r="N79" s="242">
        <v>3</v>
      </c>
      <c r="O79" s="179">
        <f t="shared" si="7"/>
        <v>63</v>
      </c>
      <c r="Q79" s="104"/>
      <c r="R79" s="208"/>
      <c r="S79" s="208"/>
    </row>
    <row r="80" spans="1:19" x14ac:dyDescent="0.25">
      <c r="A80" s="187" t="s">
        <v>119</v>
      </c>
      <c r="B80" s="91">
        <v>6</v>
      </c>
      <c r="C80" s="50">
        <v>17</v>
      </c>
      <c r="D80" s="193">
        <f t="shared" si="8"/>
        <v>0.4107142857142857</v>
      </c>
      <c r="E80" s="91">
        <v>30</v>
      </c>
      <c r="F80" s="50">
        <v>3</v>
      </c>
      <c r="G80" s="193">
        <f t="shared" si="9"/>
        <v>0.5892857142857143</v>
      </c>
      <c r="H80" s="242">
        <f t="shared" si="10"/>
        <v>56</v>
      </c>
      <c r="I80" s="44"/>
      <c r="J80" s="44"/>
      <c r="K80" s="146" t="s">
        <v>119</v>
      </c>
      <c r="L80" s="242">
        <v>55</v>
      </c>
      <c r="M80" s="89">
        <v>0</v>
      </c>
      <c r="N80" s="242">
        <v>1</v>
      </c>
      <c r="O80" s="179">
        <f t="shared" si="7"/>
        <v>56</v>
      </c>
      <c r="Q80" s="104"/>
      <c r="R80" s="208"/>
      <c r="S80" s="208"/>
    </row>
    <row r="81" spans="1:19" x14ac:dyDescent="0.25">
      <c r="A81" s="187" t="s">
        <v>123</v>
      </c>
      <c r="B81" s="91">
        <v>6</v>
      </c>
      <c r="C81" s="50">
        <v>23</v>
      </c>
      <c r="D81" s="193">
        <f t="shared" si="8"/>
        <v>0.78378378378378377</v>
      </c>
      <c r="E81" s="91">
        <v>7</v>
      </c>
      <c r="F81" s="50">
        <v>1</v>
      </c>
      <c r="G81" s="193">
        <f t="shared" si="9"/>
        <v>0.21621621621621623</v>
      </c>
      <c r="H81" s="242">
        <f t="shared" si="10"/>
        <v>37</v>
      </c>
      <c r="I81" s="44"/>
      <c r="J81" s="44"/>
      <c r="K81" s="146" t="s">
        <v>123</v>
      </c>
      <c r="L81" s="242">
        <v>37</v>
      </c>
      <c r="M81" s="89">
        <v>0</v>
      </c>
      <c r="N81" s="242">
        <v>0</v>
      </c>
      <c r="O81" s="179">
        <f t="shared" si="7"/>
        <v>37</v>
      </c>
      <c r="Q81" s="104"/>
      <c r="R81" s="208"/>
      <c r="S81" s="208"/>
    </row>
    <row r="82" spans="1:19" x14ac:dyDescent="0.25">
      <c r="A82" s="187" t="s">
        <v>91</v>
      </c>
      <c r="B82" s="91">
        <v>2</v>
      </c>
      <c r="C82" s="50">
        <v>24</v>
      </c>
      <c r="D82" s="193">
        <f t="shared" si="8"/>
        <v>0.72222222222222221</v>
      </c>
      <c r="E82" s="91">
        <v>10</v>
      </c>
      <c r="F82" s="50">
        <v>0</v>
      </c>
      <c r="G82" s="193">
        <f t="shared" si="9"/>
        <v>0.27777777777777779</v>
      </c>
      <c r="H82" s="242">
        <f t="shared" si="10"/>
        <v>36</v>
      </c>
      <c r="I82" s="44"/>
      <c r="J82" s="44"/>
      <c r="K82" s="146" t="s">
        <v>91</v>
      </c>
      <c r="L82" s="242">
        <v>34</v>
      </c>
      <c r="M82" s="89">
        <v>0</v>
      </c>
      <c r="N82" s="242">
        <v>2</v>
      </c>
      <c r="O82" s="179">
        <f t="shared" si="7"/>
        <v>36</v>
      </c>
      <c r="Q82" s="104"/>
      <c r="R82" s="208"/>
      <c r="S82" s="208"/>
    </row>
    <row r="83" spans="1:19" x14ac:dyDescent="0.25">
      <c r="A83" s="187" t="s">
        <v>120</v>
      </c>
      <c r="B83" s="91">
        <v>4</v>
      </c>
      <c r="C83" s="50">
        <v>14</v>
      </c>
      <c r="D83" s="193">
        <f t="shared" si="8"/>
        <v>0.54545454545454541</v>
      </c>
      <c r="E83" s="91">
        <v>15</v>
      </c>
      <c r="F83" s="50">
        <v>0</v>
      </c>
      <c r="G83" s="193">
        <f t="shared" si="9"/>
        <v>0.45454545454545453</v>
      </c>
      <c r="H83" s="242">
        <f t="shared" si="10"/>
        <v>33</v>
      </c>
      <c r="I83" s="44"/>
      <c r="J83" s="44"/>
      <c r="K83" s="146" t="s">
        <v>120</v>
      </c>
      <c r="L83" s="242">
        <v>33</v>
      </c>
      <c r="M83" s="89">
        <v>0</v>
      </c>
      <c r="N83" s="242">
        <v>0</v>
      </c>
      <c r="O83" s="179">
        <f t="shared" si="7"/>
        <v>33</v>
      </c>
      <c r="Q83" s="104"/>
      <c r="R83" s="208"/>
      <c r="S83" s="208"/>
    </row>
    <row r="84" spans="1:19" x14ac:dyDescent="0.25">
      <c r="A84" s="187" t="s">
        <v>100</v>
      </c>
      <c r="B84" s="91">
        <v>1</v>
      </c>
      <c r="C84" s="50">
        <v>10</v>
      </c>
      <c r="D84" s="193">
        <f t="shared" si="8"/>
        <v>0.33333333333333331</v>
      </c>
      <c r="E84" s="91">
        <v>22</v>
      </c>
      <c r="F84" s="50">
        <v>0</v>
      </c>
      <c r="G84" s="193">
        <f t="shared" si="9"/>
        <v>0.66666666666666663</v>
      </c>
      <c r="H84" s="242">
        <f t="shared" si="10"/>
        <v>33</v>
      </c>
      <c r="I84" s="44"/>
      <c r="J84" s="44"/>
      <c r="K84" s="146" t="s">
        <v>100</v>
      </c>
      <c r="L84" s="242">
        <v>32</v>
      </c>
      <c r="M84" s="89">
        <v>0</v>
      </c>
      <c r="N84" s="242">
        <v>1</v>
      </c>
      <c r="O84" s="179">
        <f t="shared" si="7"/>
        <v>33</v>
      </c>
      <c r="Q84" s="104"/>
      <c r="R84" s="208"/>
      <c r="S84" s="208"/>
    </row>
    <row r="85" spans="1:19" x14ac:dyDescent="0.25">
      <c r="A85" s="187" t="s">
        <v>125</v>
      </c>
      <c r="B85" s="91">
        <v>3</v>
      </c>
      <c r="C85" s="50">
        <v>9</v>
      </c>
      <c r="D85" s="193">
        <f t="shared" si="8"/>
        <v>0.38709677419354838</v>
      </c>
      <c r="E85" s="91">
        <v>19</v>
      </c>
      <c r="F85" s="50">
        <v>0</v>
      </c>
      <c r="G85" s="193">
        <f t="shared" si="9"/>
        <v>0.61290322580645162</v>
      </c>
      <c r="H85" s="242">
        <f t="shared" si="10"/>
        <v>31</v>
      </c>
      <c r="I85" s="44"/>
      <c r="J85" s="44"/>
      <c r="K85" s="146" t="s">
        <v>125</v>
      </c>
      <c r="L85" s="242">
        <v>31</v>
      </c>
      <c r="M85" s="89">
        <v>0</v>
      </c>
      <c r="N85" s="242">
        <v>0</v>
      </c>
      <c r="O85" s="179">
        <f t="shared" si="7"/>
        <v>31</v>
      </c>
      <c r="Q85" s="104"/>
      <c r="R85" s="208"/>
      <c r="S85" s="208"/>
    </row>
    <row r="86" spans="1:19" x14ac:dyDescent="0.25">
      <c r="A86" s="187" t="s">
        <v>111</v>
      </c>
      <c r="B86" s="91">
        <v>0</v>
      </c>
      <c r="C86" s="50">
        <v>6</v>
      </c>
      <c r="D86" s="193">
        <f t="shared" si="8"/>
        <v>0.21428571428571427</v>
      </c>
      <c r="E86" s="91">
        <v>22</v>
      </c>
      <c r="F86" s="50">
        <v>0</v>
      </c>
      <c r="G86" s="193">
        <f t="shared" si="9"/>
        <v>0.7857142857142857</v>
      </c>
      <c r="H86" s="242">
        <f t="shared" si="10"/>
        <v>28</v>
      </c>
      <c r="I86" s="44"/>
      <c r="J86" s="44"/>
      <c r="K86" s="146" t="s">
        <v>111</v>
      </c>
      <c r="L86" s="242">
        <v>26</v>
      </c>
      <c r="M86" s="89">
        <v>0</v>
      </c>
      <c r="N86" s="242">
        <v>2</v>
      </c>
      <c r="O86" s="179">
        <f t="shared" si="7"/>
        <v>28</v>
      </c>
      <c r="Q86" s="104"/>
      <c r="R86" s="208"/>
      <c r="S86" s="208"/>
    </row>
    <row r="87" spans="1:19" x14ac:dyDescent="0.25">
      <c r="A87" s="187" t="s">
        <v>115</v>
      </c>
      <c r="B87" s="91">
        <v>2</v>
      </c>
      <c r="C87" s="50">
        <v>10</v>
      </c>
      <c r="D87" s="193">
        <f t="shared" si="8"/>
        <v>0.46153846153846156</v>
      </c>
      <c r="E87" s="91">
        <v>14</v>
      </c>
      <c r="F87" s="50">
        <v>0</v>
      </c>
      <c r="G87" s="193">
        <f t="shared" si="9"/>
        <v>0.53846153846153844</v>
      </c>
      <c r="H87" s="242">
        <f t="shared" si="10"/>
        <v>26</v>
      </c>
      <c r="I87" s="44"/>
      <c r="J87" s="44"/>
      <c r="K87" s="146" t="s">
        <v>115</v>
      </c>
      <c r="L87" s="242">
        <v>22</v>
      </c>
      <c r="M87" s="89">
        <v>0</v>
      </c>
      <c r="N87" s="242">
        <v>4</v>
      </c>
      <c r="O87" s="179">
        <f t="shared" si="7"/>
        <v>26</v>
      </c>
      <c r="Q87" s="104"/>
      <c r="R87" s="208"/>
      <c r="S87" s="208"/>
    </row>
    <row r="88" spans="1:19" x14ac:dyDescent="0.25">
      <c r="A88" s="187" t="s">
        <v>112</v>
      </c>
      <c r="B88" s="91">
        <v>4</v>
      </c>
      <c r="C88" s="50">
        <v>17</v>
      </c>
      <c r="D88" s="193">
        <f t="shared" si="8"/>
        <v>0.80769230769230771</v>
      </c>
      <c r="E88" s="91">
        <v>5</v>
      </c>
      <c r="F88" s="50">
        <v>0</v>
      </c>
      <c r="G88" s="193">
        <f t="shared" si="9"/>
        <v>0.19230769230769232</v>
      </c>
      <c r="H88" s="242">
        <f t="shared" si="10"/>
        <v>26</v>
      </c>
      <c r="I88" s="44"/>
      <c r="J88" s="44"/>
      <c r="K88" s="146" t="s">
        <v>112</v>
      </c>
      <c r="L88" s="242">
        <v>26</v>
      </c>
      <c r="M88" s="89">
        <v>0</v>
      </c>
      <c r="N88" s="242">
        <v>0</v>
      </c>
      <c r="O88" s="179">
        <f t="shared" si="7"/>
        <v>26</v>
      </c>
      <c r="Q88" s="104"/>
      <c r="R88" s="208"/>
      <c r="S88" s="208"/>
    </row>
    <row r="89" spans="1:19" x14ac:dyDescent="0.25">
      <c r="A89" s="187" t="s">
        <v>99</v>
      </c>
      <c r="B89" s="91">
        <v>5</v>
      </c>
      <c r="C89" s="50">
        <v>9</v>
      </c>
      <c r="D89" s="193">
        <f t="shared" si="8"/>
        <v>0.66666666666666663</v>
      </c>
      <c r="E89" s="91">
        <v>7</v>
      </c>
      <c r="F89" s="50">
        <v>0</v>
      </c>
      <c r="G89" s="193">
        <f t="shared" si="9"/>
        <v>0.33333333333333331</v>
      </c>
      <c r="H89" s="242">
        <f t="shared" si="10"/>
        <v>21</v>
      </c>
      <c r="I89" s="44"/>
      <c r="J89" s="44"/>
      <c r="K89" s="146" t="s">
        <v>99</v>
      </c>
      <c r="L89" s="242">
        <v>21</v>
      </c>
      <c r="M89" s="89">
        <v>0</v>
      </c>
      <c r="N89" s="242">
        <v>0</v>
      </c>
      <c r="O89" s="179">
        <f t="shared" si="7"/>
        <v>21</v>
      </c>
      <c r="Q89" s="104"/>
      <c r="R89" s="208"/>
      <c r="S89" s="208"/>
    </row>
    <row r="90" spans="1:19" x14ac:dyDescent="0.25">
      <c r="A90" s="187" t="s">
        <v>88</v>
      </c>
      <c r="B90" s="91">
        <v>1</v>
      </c>
      <c r="C90" s="50">
        <v>8</v>
      </c>
      <c r="D90" s="193">
        <f t="shared" si="8"/>
        <v>0.42857142857142855</v>
      </c>
      <c r="E90" s="91">
        <v>12</v>
      </c>
      <c r="F90" s="50">
        <v>0</v>
      </c>
      <c r="G90" s="193">
        <f t="shared" si="9"/>
        <v>0.5714285714285714</v>
      </c>
      <c r="H90" s="242">
        <f t="shared" si="10"/>
        <v>21</v>
      </c>
      <c r="I90" s="44"/>
      <c r="J90" s="44"/>
      <c r="K90" s="146" t="s">
        <v>88</v>
      </c>
      <c r="L90" s="242">
        <v>20</v>
      </c>
      <c r="M90" s="89">
        <v>0</v>
      </c>
      <c r="N90" s="242">
        <v>1</v>
      </c>
      <c r="O90" s="179">
        <f t="shared" si="7"/>
        <v>21</v>
      </c>
      <c r="Q90" s="104"/>
      <c r="R90" s="208"/>
      <c r="S90" s="208"/>
    </row>
    <row r="91" spans="1:19" x14ac:dyDescent="0.25">
      <c r="A91" s="187" t="s">
        <v>5</v>
      </c>
      <c r="B91" s="91">
        <v>0</v>
      </c>
      <c r="C91" s="50">
        <v>11</v>
      </c>
      <c r="D91" s="193">
        <f t="shared" si="8"/>
        <v>0.57894736842105265</v>
      </c>
      <c r="E91" s="91">
        <v>8</v>
      </c>
      <c r="F91" s="50">
        <v>0</v>
      </c>
      <c r="G91" s="193">
        <f t="shared" si="9"/>
        <v>0.42105263157894735</v>
      </c>
      <c r="H91" s="242">
        <f t="shared" si="10"/>
        <v>19</v>
      </c>
      <c r="I91" s="44"/>
      <c r="J91" s="44"/>
      <c r="K91" s="146" t="s">
        <v>5</v>
      </c>
      <c r="L91" s="242">
        <v>17</v>
      </c>
      <c r="M91" s="89">
        <v>1</v>
      </c>
      <c r="N91" s="242">
        <v>1</v>
      </c>
      <c r="O91" s="179">
        <f t="shared" si="7"/>
        <v>19</v>
      </c>
      <c r="Q91" s="104"/>
      <c r="R91" s="208"/>
      <c r="S91" s="208"/>
    </row>
    <row r="92" spans="1:19" x14ac:dyDescent="0.25">
      <c r="A92" s="187" t="s">
        <v>116</v>
      </c>
      <c r="B92" s="91">
        <v>2</v>
      </c>
      <c r="C92" s="50">
        <v>5</v>
      </c>
      <c r="D92" s="193">
        <f t="shared" si="8"/>
        <v>0.36842105263157893</v>
      </c>
      <c r="E92" s="91">
        <v>12</v>
      </c>
      <c r="F92" s="50">
        <v>0</v>
      </c>
      <c r="G92" s="193">
        <f t="shared" si="9"/>
        <v>0.63157894736842102</v>
      </c>
      <c r="H92" s="242">
        <f t="shared" si="10"/>
        <v>19</v>
      </c>
      <c r="I92" s="44"/>
      <c r="J92" s="44"/>
      <c r="K92" s="146" t="s">
        <v>116</v>
      </c>
      <c r="L92" s="242">
        <v>19</v>
      </c>
      <c r="M92" s="89">
        <v>0</v>
      </c>
      <c r="N92" s="242">
        <v>0</v>
      </c>
      <c r="O92" s="179">
        <f t="shared" si="7"/>
        <v>19</v>
      </c>
      <c r="Q92" s="104"/>
      <c r="R92" s="208"/>
      <c r="S92" s="208"/>
    </row>
    <row r="93" spans="1:19" x14ac:dyDescent="0.25">
      <c r="A93" s="187" t="s">
        <v>277</v>
      </c>
      <c r="B93" s="91">
        <v>0</v>
      </c>
      <c r="C93" s="50">
        <v>0</v>
      </c>
      <c r="D93" s="193" t="e">
        <f t="shared" si="8"/>
        <v>#DIV/0!</v>
      </c>
      <c r="E93" s="91">
        <v>0</v>
      </c>
      <c r="F93" s="50">
        <v>0</v>
      </c>
      <c r="G93" s="193" t="e">
        <f t="shared" si="9"/>
        <v>#DIV/0!</v>
      </c>
      <c r="H93" s="242">
        <f t="shared" si="10"/>
        <v>0</v>
      </c>
      <c r="I93" s="44"/>
      <c r="J93" s="44"/>
      <c r="K93" s="146" t="s">
        <v>277</v>
      </c>
      <c r="L93" s="268">
        <v>0</v>
      </c>
      <c r="M93" s="89">
        <v>0</v>
      </c>
      <c r="N93" s="242">
        <v>0</v>
      </c>
      <c r="O93" s="179">
        <f t="shared" si="7"/>
        <v>0</v>
      </c>
      <c r="Q93" s="104"/>
      <c r="R93" s="208"/>
      <c r="S93" s="208"/>
    </row>
    <row r="94" spans="1:19" x14ac:dyDescent="0.25">
      <c r="A94" s="189" t="s">
        <v>134</v>
      </c>
      <c r="B94" s="160">
        <f>SUM(B68:B93)</f>
        <v>333</v>
      </c>
      <c r="C94" s="171">
        <f>SUM(C68:C93)</f>
        <v>1133</v>
      </c>
      <c r="D94" s="190"/>
      <c r="E94" s="160">
        <f>SUM(E68:E93)</f>
        <v>3257</v>
      </c>
      <c r="F94" s="171">
        <f>SUM(F68:F93)</f>
        <v>136</v>
      </c>
      <c r="G94" s="180"/>
      <c r="H94" s="191">
        <f>SUM(H68:H93)</f>
        <v>4859</v>
      </c>
      <c r="K94" s="147" t="s">
        <v>134</v>
      </c>
      <c r="L94" s="191">
        <f>SUM(L68:L93)</f>
        <v>4428</v>
      </c>
      <c r="M94" s="161">
        <f>SUM(M68:M93)</f>
        <v>258</v>
      </c>
      <c r="N94" s="191">
        <f>SUM(N68:N93)</f>
        <v>173</v>
      </c>
      <c r="O94" s="191">
        <f t="shared" si="7"/>
        <v>4859</v>
      </c>
      <c r="Q94" s="104"/>
      <c r="R94" s="104"/>
      <c r="S94" s="104"/>
    </row>
  </sheetData>
  <mergeCells count="6">
    <mergeCell ref="B34:D34"/>
    <mergeCell ref="E34:G34"/>
    <mergeCell ref="L34:M34"/>
    <mergeCell ref="B66:D66"/>
    <mergeCell ref="E66:G66"/>
    <mergeCell ref="L66:M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31"/>
  <sheetViews>
    <sheetView workbookViewId="0"/>
  </sheetViews>
  <sheetFormatPr defaultRowHeight="15" x14ac:dyDescent="0.25"/>
  <cols>
    <col min="1" max="1" width="36" style="208" customWidth="1"/>
    <col min="2" max="4" width="9.140625" style="208"/>
    <col min="5" max="5" width="35.7109375" style="208" customWidth="1"/>
    <col min="6" max="6" width="7.5703125" style="208" customWidth="1"/>
    <col min="7" max="7" width="8.42578125" style="208" bestFit="1" customWidth="1"/>
    <col min="8" max="8" width="6.85546875" style="208" bestFit="1" customWidth="1"/>
    <col min="9" max="9" width="7.7109375" style="208" customWidth="1"/>
    <col min="10" max="10" width="8.42578125" style="208" bestFit="1" customWidth="1"/>
    <col min="11" max="12" width="8.5703125" style="208" customWidth="1"/>
    <col min="13" max="13" width="9.140625" style="208"/>
    <col min="14" max="14" width="36" style="208" customWidth="1"/>
    <col min="15" max="15" width="4" style="208" bestFit="1" customWidth="1"/>
    <col min="16" max="16" width="5.7109375" style="208" customWidth="1"/>
    <col min="17" max="17" width="6.85546875" style="208" bestFit="1" customWidth="1"/>
    <col min="18" max="18" width="5.5703125" style="208" customWidth="1"/>
    <col min="19" max="19" width="5.28515625" style="208" customWidth="1"/>
    <col min="20" max="20" width="6.85546875" style="208" bestFit="1" customWidth="1"/>
    <col min="21" max="21" width="8.7109375" style="208" bestFit="1" customWidth="1"/>
  </cols>
  <sheetData>
    <row r="1" spans="1:21" x14ac:dyDescent="0.25">
      <c r="A1" s="2" t="s">
        <v>288</v>
      </c>
      <c r="E1" s="2" t="s">
        <v>289</v>
      </c>
      <c r="N1" s="2" t="s">
        <v>290</v>
      </c>
    </row>
    <row r="2" spans="1:21" x14ac:dyDescent="0.25">
      <c r="A2" s="2"/>
    </row>
    <row r="3" spans="1:21" x14ac:dyDescent="0.25">
      <c r="F3" s="283" t="s">
        <v>243</v>
      </c>
      <c r="G3" s="286"/>
      <c r="H3" s="288"/>
      <c r="I3" s="256" t="s">
        <v>300</v>
      </c>
      <c r="J3" s="257"/>
      <c r="K3" s="258"/>
      <c r="O3" s="293" t="s">
        <v>280</v>
      </c>
      <c r="P3" s="294"/>
      <c r="Q3" s="295"/>
      <c r="R3" s="293" t="s">
        <v>281</v>
      </c>
      <c r="S3" s="294"/>
      <c r="T3" s="295"/>
    </row>
    <row r="4" spans="1:21" ht="24" x14ac:dyDescent="0.25">
      <c r="A4" s="37" t="s">
        <v>291</v>
      </c>
      <c r="B4" s="142" t="s">
        <v>214</v>
      </c>
      <c r="C4" s="139" t="s">
        <v>188</v>
      </c>
      <c r="E4" s="207" t="s">
        <v>291</v>
      </c>
      <c r="F4" s="213" t="s">
        <v>264</v>
      </c>
      <c r="G4" s="214" t="s">
        <v>265</v>
      </c>
      <c r="H4" s="206" t="s">
        <v>292</v>
      </c>
      <c r="I4" s="214" t="s">
        <v>301</v>
      </c>
      <c r="J4" s="206" t="s">
        <v>292</v>
      </c>
      <c r="K4" s="205" t="s">
        <v>161</v>
      </c>
      <c r="N4" s="207" t="s">
        <v>291</v>
      </c>
      <c r="O4" s="209" t="s">
        <v>235</v>
      </c>
      <c r="P4" s="210" t="s">
        <v>237</v>
      </c>
      <c r="Q4" s="206" t="s">
        <v>292</v>
      </c>
      <c r="R4" s="209" t="s">
        <v>238</v>
      </c>
      <c r="S4" s="210" t="s">
        <v>240</v>
      </c>
      <c r="T4" s="206" t="s">
        <v>292</v>
      </c>
      <c r="U4" s="211" t="s">
        <v>161</v>
      </c>
    </row>
    <row r="5" spans="1:21" x14ac:dyDescent="0.25">
      <c r="A5" s="212" t="s">
        <v>37</v>
      </c>
      <c r="B5" s="50">
        <v>2052</v>
      </c>
      <c r="C5" s="133">
        <f t="shared" ref="C5:C26" si="0">B5/$B$31</f>
        <v>0.19610091743119265</v>
      </c>
      <c r="E5" s="145" t="s">
        <v>37</v>
      </c>
      <c r="F5" s="91">
        <v>1762</v>
      </c>
      <c r="G5" s="50">
        <v>117</v>
      </c>
      <c r="H5" s="193">
        <f t="shared" ref="H5:H30" si="1">(F5+G5)/K5</f>
        <v>0.915692007797271</v>
      </c>
      <c r="I5" s="50">
        <v>173</v>
      </c>
      <c r="J5" s="178">
        <f>I5/K5</f>
        <v>8.430799220272904E-2</v>
      </c>
      <c r="K5" s="188">
        <f t="shared" ref="K5:K31" si="2">F5+G5+I5</f>
        <v>2052</v>
      </c>
      <c r="N5" s="145" t="s">
        <v>37</v>
      </c>
      <c r="O5" s="91">
        <v>14</v>
      </c>
      <c r="P5" s="50">
        <v>47</v>
      </c>
      <c r="Q5" s="193">
        <f>(O5+P5)/U5</f>
        <v>2.9727095516569199E-2</v>
      </c>
      <c r="R5" s="91">
        <v>1980</v>
      </c>
      <c r="S5" s="50">
        <v>11</v>
      </c>
      <c r="T5" s="178">
        <f>(R5+S5)/U5</f>
        <v>0.97027290448343084</v>
      </c>
      <c r="U5" s="179">
        <f>O5+P5+R5+S5</f>
        <v>2052</v>
      </c>
    </row>
    <row r="6" spans="1:21" x14ac:dyDescent="0.25">
      <c r="A6" s="212" t="s">
        <v>33</v>
      </c>
      <c r="B6" s="50">
        <v>1612</v>
      </c>
      <c r="C6" s="133">
        <f t="shared" si="0"/>
        <v>0.15405198776758411</v>
      </c>
      <c r="E6" s="145" t="s">
        <v>33</v>
      </c>
      <c r="F6" s="91">
        <v>1497</v>
      </c>
      <c r="G6" s="50">
        <v>11</v>
      </c>
      <c r="H6" s="193">
        <f t="shared" si="1"/>
        <v>0.93548387096774188</v>
      </c>
      <c r="I6" s="50">
        <v>104</v>
      </c>
      <c r="J6" s="178">
        <f t="shared" ref="J6:J30" si="3">I6/K6</f>
        <v>6.4516129032258063E-2</v>
      </c>
      <c r="K6" s="188">
        <f t="shared" si="2"/>
        <v>1612</v>
      </c>
      <c r="N6" s="145" t="s">
        <v>33</v>
      </c>
      <c r="O6" s="91">
        <v>14</v>
      </c>
      <c r="P6" s="50">
        <v>17</v>
      </c>
      <c r="Q6" s="193">
        <f t="shared" ref="Q6:Q30" si="4">(O6+P6)/U6</f>
        <v>1.9230769230769232E-2</v>
      </c>
      <c r="R6" s="91">
        <v>255</v>
      </c>
      <c r="S6" s="50">
        <v>1326</v>
      </c>
      <c r="T6" s="178">
        <f t="shared" ref="T6:T30" si="5">(R6+S6)/U6</f>
        <v>0.98076923076923073</v>
      </c>
      <c r="U6" s="179">
        <f t="shared" ref="U6:U30" si="6">O6+P6+R6+S6</f>
        <v>1612</v>
      </c>
    </row>
    <row r="7" spans="1:21" x14ac:dyDescent="0.25">
      <c r="A7" s="212" t="s">
        <v>7</v>
      </c>
      <c r="B7" s="50">
        <v>1364</v>
      </c>
      <c r="C7" s="133">
        <f t="shared" si="0"/>
        <v>0.13035168195718655</v>
      </c>
      <c r="E7" s="145" t="s">
        <v>7</v>
      </c>
      <c r="F7" s="91">
        <v>1212</v>
      </c>
      <c r="G7" s="50">
        <v>111</v>
      </c>
      <c r="H7" s="193">
        <f t="shared" si="1"/>
        <v>0.96994134897360706</v>
      </c>
      <c r="I7" s="50">
        <v>41</v>
      </c>
      <c r="J7" s="178">
        <f t="shared" si="3"/>
        <v>3.0058651026392963E-2</v>
      </c>
      <c r="K7" s="188">
        <f t="shared" si="2"/>
        <v>1364</v>
      </c>
      <c r="N7" s="145" t="s">
        <v>7</v>
      </c>
      <c r="O7" s="91">
        <v>59</v>
      </c>
      <c r="P7" s="50">
        <v>222</v>
      </c>
      <c r="Q7" s="193">
        <f t="shared" si="4"/>
        <v>0.2060117302052786</v>
      </c>
      <c r="R7" s="91">
        <v>1066</v>
      </c>
      <c r="S7" s="50">
        <v>17</v>
      </c>
      <c r="T7" s="178">
        <f t="shared" si="5"/>
        <v>0.79398826979472137</v>
      </c>
      <c r="U7" s="179">
        <f t="shared" si="6"/>
        <v>1364</v>
      </c>
    </row>
    <row r="8" spans="1:21" x14ac:dyDescent="0.25">
      <c r="A8" s="212" t="s">
        <v>12</v>
      </c>
      <c r="B8" s="50">
        <v>1237</v>
      </c>
      <c r="C8" s="133">
        <f t="shared" si="0"/>
        <v>0.11821483180428134</v>
      </c>
      <c r="E8" s="145" t="s">
        <v>12</v>
      </c>
      <c r="F8" s="91">
        <v>1123</v>
      </c>
      <c r="G8" s="50">
        <v>44</v>
      </c>
      <c r="H8" s="193">
        <f t="shared" si="1"/>
        <v>0.94341147938561032</v>
      </c>
      <c r="I8" s="50">
        <v>70</v>
      </c>
      <c r="J8" s="178">
        <f t="shared" si="3"/>
        <v>5.6588520614389654E-2</v>
      </c>
      <c r="K8" s="188">
        <f t="shared" si="2"/>
        <v>1237</v>
      </c>
      <c r="N8" s="145" t="s">
        <v>12</v>
      </c>
      <c r="O8" s="91">
        <v>255</v>
      </c>
      <c r="P8" s="50">
        <v>274</v>
      </c>
      <c r="Q8" s="193">
        <f t="shared" si="4"/>
        <v>0.42764753435731606</v>
      </c>
      <c r="R8" s="91">
        <v>679</v>
      </c>
      <c r="S8" s="50">
        <v>29</v>
      </c>
      <c r="T8" s="178">
        <f t="shared" si="5"/>
        <v>0.57235246564268394</v>
      </c>
      <c r="U8" s="179">
        <f t="shared" si="6"/>
        <v>1237</v>
      </c>
    </row>
    <row r="9" spans="1:21" x14ac:dyDescent="0.25">
      <c r="A9" s="212" t="s">
        <v>28</v>
      </c>
      <c r="B9" s="50">
        <v>624</v>
      </c>
      <c r="C9" s="133">
        <f t="shared" si="0"/>
        <v>5.9633027522935783E-2</v>
      </c>
      <c r="E9" s="145" t="s">
        <v>28</v>
      </c>
      <c r="F9" s="91">
        <v>581</v>
      </c>
      <c r="G9" s="50">
        <v>30</v>
      </c>
      <c r="H9" s="193">
        <f t="shared" si="1"/>
        <v>0.97916666666666663</v>
      </c>
      <c r="I9" s="50">
        <v>13</v>
      </c>
      <c r="J9" s="178">
        <f t="shared" si="3"/>
        <v>2.0833333333333332E-2</v>
      </c>
      <c r="K9" s="188">
        <f t="shared" si="2"/>
        <v>624</v>
      </c>
      <c r="N9" s="145" t="s">
        <v>28</v>
      </c>
      <c r="O9" s="91">
        <v>46</v>
      </c>
      <c r="P9" s="50">
        <v>169</v>
      </c>
      <c r="Q9" s="193">
        <f t="shared" si="4"/>
        <v>0.34455128205128205</v>
      </c>
      <c r="R9" s="91">
        <v>400</v>
      </c>
      <c r="S9" s="50">
        <v>9</v>
      </c>
      <c r="T9" s="178">
        <f t="shared" si="5"/>
        <v>0.65544871794871795</v>
      </c>
      <c r="U9" s="179">
        <f t="shared" si="6"/>
        <v>624</v>
      </c>
    </row>
    <row r="10" spans="1:21" x14ac:dyDescent="0.25">
      <c r="A10" s="212" t="s">
        <v>20</v>
      </c>
      <c r="B10" s="50">
        <v>595</v>
      </c>
      <c r="C10" s="133">
        <f t="shared" si="0"/>
        <v>5.686162079510703E-2</v>
      </c>
      <c r="E10" s="145" t="s">
        <v>20</v>
      </c>
      <c r="F10" s="91">
        <v>554</v>
      </c>
      <c r="G10" s="50">
        <v>25</v>
      </c>
      <c r="H10" s="193">
        <f t="shared" si="1"/>
        <v>0.97310924369747898</v>
      </c>
      <c r="I10" s="50">
        <v>16</v>
      </c>
      <c r="J10" s="178">
        <f t="shared" si="3"/>
        <v>2.689075630252101E-2</v>
      </c>
      <c r="K10" s="188">
        <f t="shared" si="2"/>
        <v>595</v>
      </c>
      <c r="N10" s="145" t="s">
        <v>20</v>
      </c>
      <c r="O10" s="91">
        <v>27</v>
      </c>
      <c r="P10" s="50">
        <v>98</v>
      </c>
      <c r="Q10" s="193">
        <f t="shared" si="4"/>
        <v>0.21008403361344538</v>
      </c>
      <c r="R10" s="91">
        <v>445</v>
      </c>
      <c r="S10" s="50">
        <v>25</v>
      </c>
      <c r="T10" s="178">
        <f t="shared" si="5"/>
        <v>0.78991596638655459</v>
      </c>
      <c r="U10" s="179">
        <f t="shared" si="6"/>
        <v>595</v>
      </c>
    </row>
    <row r="11" spans="1:21" x14ac:dyDescent="0.25">
      <c r="A11" s="212" t="s">
        <v>44</v>
      </c>
      <c r="B11" s="50">
        <v>429</v>
      </c>
      <c r="C11" s="133">
        <f t="shared" si="0"/>
        <v>4.0997706422018346E-2</v>
      </c>
      <c r="E11" s="145" t="s">
        <v>44</v>
      </c>
      <c r="F11" s="91">
        <v>410</v>
      </c>
      <c r="G11" s="50">
        <v>10</v>
      </c>
      <c r="H11" s="193">
        <f t="shared" si="1"/>
        <v>0.97902097902097907</v>
      </c>
      <c r="I11" s="50">
        <v>9</v>
      </c>
      <c r="J11" s="178">
        <f t="shared" si="3"/>
        <v>2.097902097902098E-2</v>
      </c>
      <c r="K11" s="188">
        <f t="shared" si="2"/>
        <v>429</v>
      </c>
      <c r="N11" s="145" t="s">
        <v>44</v>
      </c>
      <c r="O11" s="91">
        <v>61</v>
      </c>
      <c r="P11" s="50">
        <v>143</v>
      </c>
      <c r="Q11" s="193">
        <f t="shared" si="4"/>
        <v>0.47552447552447552</v>
      </c>
      <c r="R11" s="91">
        <v>218</v>
      </c>
      <c r="S11" s="50">
        <v>7</v>
      </c>
      <c r="T11" s="178">
        <f t="shared" si="5"/>
        <v>0.52447552447552448</v>
      </c>
      <c r="U11" s="179">
        <f t="shared" si="6"/>
        <v>429</v>
      </c>
    </row>
    <row r="12" spans="1:21" x14ac:dyDescent="0.25">
      <c r="A12" s="212" t="s">
        <v>22</v>
      </c>
      <c r="B12" s="50">
        <v>401</v>
      </c>
      <c r="C12" s="133">
        <f t="shared" si="0"/>
        <v>3.8321865443425078E-2</v>
      </c>
      <c r="E12" s="145" t="s">
        <v>22</v>
      </c>
      <c r="F12" s="91">
        <v>369</v>
      </c>
      <c r="G12" s="50">
        <v>20</v>
      </c>
      <c r="H12" s="193">
        <f t="shared" si="1"/>
        <v>0.97007481296758102</v>
      </c>
      <c r="I12" s="50">
        <v>12</v>
      </c>
      <c r="J12" s="178">
        <f t="shared" si="3"/>
        <v>2.9925187032418952E-2</v>
      </c>
      <c r="K12" s="188">
        <f t="shared" si="2"/>
        <v>401</v>
      </c>
      <c r="N12" s="145" t="s">
        <v>22</v>
      </c>
      <c r="O12" s="91">
        <v>24</v>
      </c>
      <c r="P12" s="50">
        <v>84</v>
      </c>
      <c r="Q12" s="193">
        <f t="shared" si="4"/>
        <v>0.26932668329177056</v>
      </c>
      <c r="R12" s="91">
        <v>282</v>
      </c>
      <c r="S12" s="50">
        <v>11</v>
      </c>
      <c r="T12" s="178">
        <f t="shared" si="5"/>
        <v>0.73067331670822944</v>
      </c>
      <c r="U12" s="179">
        <f t="shared" si="6"/>
        <v>401</v>
      </c>
    </row>
    <row r="13" spans="1:21" x14ac:dyDescent="0.25">
      <c r="A13" s="212" t="s">
        <v>18</v>
      </c>
      <c r="B13" s="50">
        <v>344</v>
      </c>
      <c r="C13" s="133">
        <f t="shared" si="0"/>
        <v>3.2874617737003058E-2</v>
      </c>
      <c r="E13" s="145" t="s">
        <v>18</v>
      </c>
      <c r="F13" s="91">
        <v>316</v>
      </c>
      <c r="G13" s="50">
        <v>10</v>
      </c>
      <c r="H13" s="193">
        <f t="shared" si="1"/>
        <v>0.94767441860465118</v>
      </c>
      <c r="I13" s="50">
        <v>18</v>
      </c>
      <c r="J13" s="178">
        <f t="shared" si="3"/>
        <v>5.232558139534884E-2</v>
      </c>
      <c r="K13" s="188">
        <f t="shared" si="2"/>
        <v>344</v>
      </c>
      <c r="N13" s="145" t="s">
        <v>18</v>
      </c>
      <c r="O13" s="91">
        <v>33</v>
      </c>
      <c r="P13" s="50">
        <v>86</v>
      </c>
      <c r="Q13" s="193">
        <f t="shared" si="4"/>
        <v>0.34593023255813954</v>
      </c>
      <c r="R13" s="91">
        <v>211</v>
      </c>
      <c r="S13" s="50">
        <v>14</v>
      </c>
      <c r="T13" s="178">
        <f t="shared" si="5"/>
        <v>0.65406976744186052</v>
      </c>
      <c r="U13" s="179">
        <f t="shared" si="6"/>
        <v>344</v>
      </c>
    </row>
    <row r="14" spans="1:21" x14ac:dyDescent="0.25">
      <c r="A14" s="212" t="s">
        <v>24</v>
      </c>
      <c r="B14" s="50">
        <v>334</v>
      </c>
      <c r="C14" s="133">
        <f t="shared" si="0"/>
        <v>3.1918960244648319E-2</v>
      </c>
      <c r="E14" s="145" t="s">
        <v>24</v>
      </c>
      <c r="F14" s="91">
        <v>305</v>
      </c>
      <c r="G14" s="50">
        <v>6</v>
      </c>
      <c r="H14" s="193">
        <f t="shared" si="1"/>
        <v>0.93113772455089816</v>
      </c>
      <c r="I14" s="50">
        <v>23</v>
      </c>
      <c r="J14" s="178">
        <f t="shared" si="3"/>
        <v>6.8862275449101798E-2</v>
      </c>
      <c r="K14" s="188">
        <f t="shared" si="2"/>
        <v>334</v>
      </c>
      <c r="N14" s="145" t="s">
        <v>24</v>
      </c>
      <c r="O14" s="91">
        <v>44</v>
      </c>
      <c r="P14" s="50">
        <v>121</v>
      </c>
      <c r="Q14" s="193">
        <f t="shared" si="4"/>
        <v>0.4940119760479042</v>
      </c>
      <c r="R14" s="91">
        <v>162</v>
      </c>
      <c r="S14" s="50">
        <v>7</v>
      </c>
      <c r="T14" s="178">
        <f t="shared" si="5"/>
        <v>0.50598802395209586</v>
      </c>
      <c r="U14" s="179">
        <f t="shared" si="6"/>
        <v>334</v>
      </c>
    </row>
    <row r="15" spans="1:21" x14ac:dyDescent="0.25">
      <c r="A15" s="212" t="s">
        <v>30</v>
      </c>
      <c r="B15" s="50">
        <v>200</v>
      </c>
      <c r="C15" s="133">
        <f t="shared" si="0"/>
        <v>1.91131498470948E-2</v>
      </c>
      <c r="E15" s="145" t="s">
        <v>30</v>
      </c>
      <c r="F15" s="91">
        <v>178</v>
      </c>
      <c r="G15" s="50">
        <v>14</v>
      </c>
      <c r="H15" s="193">
        <f t="shared" si="1"/>
        <v>0.96</v>
      </c>
      <c r="I15" s="50">
        <v>8</v>
      </c>
      <c r="J15" s="178">
        <f t="shared" si="3"/>
        <v>0.04</v>
      </c>
      <c r="K15" s="188">
        <f t="shared" si="2"/>
        <v>200</v>
      </c>
      <c r="N15" s="145" t="s">
        <v>30</v>
      </c>
      <c r="O15" s="91">
        <v>16</v>
      </c>
      <c r="P15" s="50">
        <v>51</v>
      </c>
      <c r="Q15" s="193">
        <f t="shared" si="4"/>
        <v>0.33500000000000002</v>
      </c>
      <c r="R15" s="91">
        <v>127</v>
      </c>
      <c r="S15" s="50">
        <v>6</v>
      </c>
      <c r="T15" s="178">
        <f t="shared" si="5"/>
        <v>0.66500000000000004</v>
      </c>
      <c r="U15" s="179">
        <f t="shared" si="6"/>
        <v>200</v>
      </c>
    </row>
    <row r="16" spans="1:21" x14ac:dyDescent="0.25">
      <c r="A16" s="212" t="s">
        <v>3</v>
      </c>
      <c r="B16" s="50">
        <v>195</v>
      </c>
      <c r="C16" s="133">
        <f t="shared" si="0"/>
        <v>1.863532110091743E-2</v>
      </c>
      <c r="E16" s="145" t="s">
        <v>3</v>
      </c>
      <c r="F16" s="91">
        <v>179</v>
      </c>
      <c r="G16" s="50">
        <v>7</v>
      </c>
      <c r="H16" s="193">
        <f t="shared" si="1"/>
        <v>0.9538461538461539</v>
      </c>
      <c r="I16" s="50">
        <v>9</v>
      </c>
      <c r="J16" s="178">
        <f t="shared" si="3"/>
        <v>4.6153846153846156E-2</v>
      </c>
      <c r="K16" s="188">
        <f t="shared" si="2"/>
        <v>195</v>
      </c>
      <c r="N16" s="145" t="s">
        <v>3</v>
      </c>
      <c r="O16" s="91">
        <v>10</v>
      </c>
      <c r="P16" s="50">
        <v>50</v>
      </c>
      <c r="Q16" s="193">
        <f t="shared" si="4"/>
        <v>0.30769230769230771</v>
      </c>
      <c r="R16" s="91">
        <v>130</v>
      </c>
      <c r="S16" s="50">
        <v>5</v>
      </c>
      <c r="T16" s="178">
        <f t="shared" si="5"/>
        <v>0.69230769230769229</v>
      </c>
      <c r="U16" s="179">
        <f t="shared" si="6"/>
        <v>195</v>
      </c>
    </row>
    <row r="17" spans="1:21" x14ac:dyDescent="0.25">
      <c r="A17" s="212" t="s">
        <v>47</v>
      </c>
      <c r="B17" s="50">
        <v>189</v>
      </c>
      <c r="C17" s="133">
        <f t="shared" si="0"/>
        <v>1.8061926605504586E-2</v>
      </c>
      <c r="E17" s="145" t="s">
        <v>47</v>
      </c>
      <c r="F17" s="91">
        <v>176</v>
      </c>
      <c r="G17" s="50">
        <v>8</v>
      </c>
      <c r="H17" s="193">
        <f t="shared" si="1"/>
        <v>0.97354497354497349</v>
      </c>
      <c r="I17" s="50">
        <v>5</v>
      </c>
      <c r="J17" s="178">
        <f t="shared" si="3"/>
        <v>2.6455026455026454E-2</v>
      </c>
      <c r="K17" s="188">
        <f t="shared" si="2"/>
        <v>189</v>
      </c>
      <c r="N17" s="145" t="s">
        <v>47</v>
      </c>
      <c r="O17" s="91">
        <v>32</v>
      </c>
      <c r="P17" s="50">
        <v>61</v>
      </c>
      <c r="Q17" s="193">
        <f t="shared" si="4"/>
        <v>0.49206349206349204</v>
      </c>
      <c r="R17" s="91">
        <v>95</v>
      </c>
      <c r="S17" s="50">
        <v>1</v>
      </c>
      <c r="T17" s="178">
        <f t="shared" si="5"/>
        <v>0.50793650793650791</v>
      </c>
      <c r="U17" s="179">
        <f t="shared" si="6"/>
        <v>189</v>
      </c>
    </row>
    <row r="18" spans="1:21" x14ac:dyDescent="0.25">
      <c r="A18" s="212" t="s">
        <v>26</v>
      </c>
      <c r="B18" s="50">
        <v>183</v>
      </c>
      <c r="C18" s="133">
        <f t="shared" si="0"/>
        <v>1.7488532110091742E-2</v>
      </c>
      <c r="E18" s="145" t="s">
        <v>26</v>
      </c>
      <c r="F18" s="91">
        <v>170</v>
      </c>
      <c r="G18" s="50">
        <v>7</v>
      </c>
      <c r="H18" s="193">
        <f t="shared" si="1"/>
        <v>0.96721311475409832</v>
      </c>
      <c r="I18" s="50">
        <v>6</v>
      </c>
      <c r="J18" s="178">
        <f t="shared" si="3"/>
        <v>3.2786885245901641E-2</v>
      </c>
      <c r="K18" s="188">
        <f t="shared" si="2"/>
        <v>183</v>
      </c>
      <c r="N18" s="145" t="s">
        <v>26</v>
      </c>
      <c r="O18" s="91">
        <v>11</v>
      </c>
      <c r="P18" s="50">
        <v>44</v>
      </c>
      <c r="Q18" s="193">
        <f t="shared" si="4"/>
        <v>0.30054644808743169</v>
      </c>
      <c r="R18" s="91">
        <v>119</v>
      </c>
      <c r="S18" s="50">
        <v>9</v>
      </c>
      <c r="T18" s="178">
        <f t="shared" si="5"/>
        <v>0.69945355191256831</v>
      </c>
      <c r="U18" s="179">
        <f t="shared" si="6"/>
        <v>183</v>
      </c>
    </row>
    <row r="19" spans="1:21" x14ac:dyDescent="0.25">
      <c r="A19" s="212" t="s">
        <v>49</v>
      </c>
      <c r="B19" s="50">
        <v>175</v>
      </c>
      <c r="C19" s="133">
        <f t="shared" si="0"/>
        <v>1.6724006116207953E-2</v>
      </c>
      <c r="E19" s="145" t="s">
        <v>49</v>
      </c>
      <c r="F19" s="91">
        <v>160</v>
      </c>
      <c r="G19" s="50">
        <v>6</v>
      </c>
      <c r="H19" s="193">
        <f t="shared" si="1"/>
        <v>0.94857142857142862</v>
      </c>
      <c r="I19" s="50">
        <v>9</v>
      </c>
      <c r="J19" s="178">
        <f t="shared" si="3"/>
        <v>5.1428571428571428E-2</v>
      </c>
      <c r="K19" s="188">
        <f t="shared" si="2"/>
        <v>175</v>
      </c>
      <c r="N19" s="145" t="s">
        <v>49</v>
      </c>
      <c r="O19" s="91">
        <v>13</v>
      </c>
      <c r="P19" s="50">
        <v>56</v>
      </c>
      <c r="Q19" s="193">
        <f t="shared" si="4"/>
        <v>0.39428571428571429</v>
      </c>
      <c r="R19" s="91">
        <v>102</v>
      </c>
      <c r="S19" s="50">
        <v>4</v>
      </c>
      <c r="T19" s="178">
        <f t="shared" si="5"/>
        <v>0.60571428571428576</v>
      </c>
      <c r="U19" s="179">
        <f t="shared" si="6"/>
        <v>175</v>
      </c>
    </row>
    <row r="20" spans="1:21" x14ac:dyDescent="0.25">
      <c r="A20" s="212" t="s">
        <v>16</v>
      </c>
      <c r="B20" s="50">
        <v>130</v>
      </c>
      <c r="C20" s="133">
        <f t="shared" si="0"/>
        <v>1.242354740061162E-2</v>
      </c>
      <c r="E20" s="145" t="s">
        <v>16</v>
      </c>
      <c r="F20" s="91">
        <v>124</v>
      </c>
      <c r="G20" s="50">
        <v>2</v>
      </c>
      <c r="H20" s="193">
        <f t="shared" si="1"/>
        <v>0.96923076923076923</v>
      </c>
      <c r="I20" s="50">
        <v>4</v>
      </c>
      <c r="J20" s="178">
        <f t="shared" si="3"/>
        <v>3.0769230769230771E-2</v>
      </c>
      <c r="K20" s="188">
        <f t="shared" si="2"/>
        <v>130</v>
      </c>
      <c r="N20" s="145" t="s">
        <v>16</v>
      </c>
      <c r="O20" s="91">
        <v>11</v>
      </c>
      <c r="P20" s="50">
        <v>42</v>
      </c>
      <c r="Q20" s="193">
        <f t="shared" si="4"/>
        <v>0.40769230769230769</v>
      </c>
      <c r="R20" s="91">
        <v>76</v>
      </c>
      <c r="S20" s="50">
        <v>1</v>
      </c>
      <c r="T20" s="178">
        <f t="shared" si="5"/>
        <v>0.59230769230769231</v>
      </c>
      <c r="U20" s="179">
        <f t="shared" si="6"/>
        <v>130</v>
      </c>
    </row>
    <row r="21" spans="1:21" x14ac:dyDescent="0.25">
      <c r="A21" s="212" t="s">
        <v>51</v>
      </c>
      <c r="B21" s="50">
        <v>90</v>
      </c>
      <c r="C21" s="133">
        <f t="shared" si="0"/>
        <v>8.600917431192661E-3</v>
      </c>
      <c r="E21" s="145" t="s">
        <v>51</v>
      </c>
      <c r="F21" s="91">
        <v>85</v>
      </c>
      <c r="G21" s="50">
        <v>5</v>
      </c>
      <c r="H21" s="193">
        <f t="shared" si="1"/>
        <v>1</v>
      </c>
      <c r="I21" s="50">
        <v>0</v>
      </c>
      <c r="J21" s="178">
        <f t="shared" si="3"/>
        <v>0</v>
      </c>
      <c r="K21" s="188">
        <f t="shared" si="2"/>
        <v>90</v>
      </c>
      <c r="N21" s="145" t="s">
        <v>51</v>
      </c>
      <c r="O21" s="91">
        <v>13</v>
      </c>
      <c r="P21" s="50">
        <v>22</v>
      </c>
      <c r="Q21" s="193">
        <f t="shared" si="4"/>
        <v>0.3888888888888889</v>
      </c>
      <c r="R21" s="91">
        <v>49</v>
      </c>
      <c r="S21" s="50">
        <v>6</v>
      </c>
      <c r="T21" s="178">
        <f t="shared" si="5"/>
        <v>0.61111111111111116</v>
      </c>
      <c r="U21" s="179">
        <f t="shared" si="6"/>
        <v>90</v>
      </c>
    </row>
    <row r="22" spans="1:21" x14ac:dyDescent="0.25">
      <c r="A22" s="212" t="s">
        <v>39</v>
      </c>
      <c r="B22" s="50">
        <v>62</v>
      </c>
      <c r="C22" s="133">
        <f t="shared" si="0"/>
        <v>5.9250764525993881E-3</v>
      </c>
      <c r="E22" s="145" t="s">
        <v>39</v>
      </c>
      <c r="F22" s="91">
        <v>61</v>
      </c>
      <c r="G22" s="50">
        <v>0</v>
      </c>
      <c r="H22" s="193">
        <f t="shared" si="1"/>
        <v>0.9838709677419355</v>
      </c>
      <c r="I22" s="50">
        <v>1</v>
      </c>
      <c r="J22" s="178">
        <f t="shared" si="3"/>
        <v>1.6129032258064516E-2</v>
      </c>
      <c r="K22" s="188">
        <f t="shared" si="2"/>
        <v>62</v>
      </c>
      <c r="N22" s="145" t="s">
        <v>39</v>
      </c>
      <c r="O22" s="91">
        <v>19</v>
      </c>
      <c r="P22" s="50">
        <v>32</v>
      </c>
      <c r="Q22" s="193">
        <f t="shared" si="4"/>
        <v>0.82258064516129037</v>
      </c>
      <c r="R22" s="91">
        <v>11</v>
      </c>
      <c r="S22" s="50">
        <v>0</v>
      </c>
      <c r="T22" s="178">
        <f t="shared" si="5"/>
        <v>0.17741935483870969</v>
      </c>
      <c r="U22" s="179">
        <f t="shared" si="6"/>
        <v>62</v>
      </c>
    </row>
    <row r="23" spans="1:21" x14ac:dyDescent="0.25">
      <c r="A23" s="212" t="s">
        <v>42</v>
      </c>
      <c r="B23" s="50">
        <v>53</v>
      </c>
      <c r="C23" s="133">
        <f t="shared" si="0"/>
        <v>5.064984709480122E-3</v>
      </c>
      <c r="E23" s="145" t="s">
        <v>42</v>
      </c>
      <c r="F23" s="91">
        <v>47</v>
      </c>
      <c r="G23" s="50">
        <v>3</v>
      </c>
      <c r="H23" s="193">
        <f t="shared" si="1"/>
        <v>0.94339622641509435</v>
      </c>
      <c r="I23" s="50">
        <v>3</v>
      </c>
      <c r="J23" s="178">
        <f t="shared" si="3"/>
        <v>5.6603773584905662E-2</v>
      </c>
      <c r="K23" s="188">
        <f t="shared" si="2"/>
        <v>53</v>
      </c>
      <c r="N23" s="145" t="s">
        <v>42</v>
      </c>
      <c r="O23" s="91">
        <v>11</v>
      </c>
      <c r="P23" s="50">
        <v>22</v>
      </c>
      <c r="Q23" s="193">
        <f t="shared" si="4"/>
        <v>0.62264150943396224</v>
      </c>
      <c r="R23" s="91">
        <v>19</v>
      </c>
      <c r="S23" s="50">
        <v>1</v>
      </c>
      <c r="T23" s="178">
        <f t="shared" si="5"/>
        <v>0.37735849056603776</v>
      </c>
      <c r="U23" s="179">
        <f t="shared" si="6"/>
        <v>53</v>
      </c>
    </row>
    <row r="24" spans="1:21" x14ac:dyDescent="0.25">
      <c r="A24" s="212" t="s">
        <v>53</v>
      </c>
      <c r="B24" s="50">
        <v>31</v>
      </c>
      <c r="C24" s="133">
        <f t="shared" si="0"/>
        <v>2.9625382262996941E-3</v>
      </c>
      <c r="E24" s="145" t="s">
        <v>53</v>
      </c>
      <c r="F24" s="91">
        <v>26</v>
      </c>
      <c r="G24" s="50">
        <v>2</v>
      </c>
      <c r="H24" s="193">
        <f t="shared" si="1"/>
        <v>0.90322580645161288</v>
      </c>
      <c r="I24" s="50">
        <v>3</v>
      </c>
      <c r="J24" s="178">
        <f t="shared" si="3"/>
        <v>9.6774193548387094E-2</v>
      </c>
      <c r="K24" s="188">
        <f t="shared" si="2"/>
        <v>31</v>
      </c>
      <c r="N24" s="145" t="s">
        <v>53</v>
      </c>
      <c r="O24" s="91">
        <v>4</v>
      </c>
      <c r="P24" s="50">
        <v>10</v>
      </c>
      <c r="Q24" s="193">
        <f t="shared" si="4"/>
        <v>0.45161290322580644</v>
      </c>
      <c r="R24" s="91">
        <v>16</v>
      </c>
      <c r="S24" s="50">
        <v>1</v>
      </c>
      <c r="T24" s="178">
        <f t="shared" si="5"/>
        <v>0.54838709677419351</v>
      </c>
      <c r="U24" s="179">
        <f t="shared" si="6"/>
        <v>31</v>
      </c>
    </row>
    <row r="25" spans="1:21" x14ac:dyDescent="0.25">
      <c r="A25" s="212" t="s">
        <v>64</v>
      </c>
      <c r="B25" s="50">
        <v>29</v>
      </c>
      <c r="C25" s="133">
        <f t="shared" si="0"/>
        <v>2.7714067278287462E-3</v>
      </c>
      <c r="E25" s="145" t="s">
        <v>64</v>
      </c>
      <c r="F25" s="91">
        <v>26</v>
      </c>
      <c r="G25" s="50">
        <v>0</v>
      </c>
      <c r="H25" s="193">
        <f t="shared" si="1"/>
        <v>0.89655172413793105</v>
      </c>
      <c r="I25" s="50">
        <v>3</v>
      </c>
      <c r="J25" s="178">
        <f t="shared" si="3"/>
        <v>0.10344827586206896</v>
      </c>
      <c r="K25" s="188">
        <f t="shared" si="2"/>
        <v>29</v>
      </c>
      <c r="N25" s="145" t="s">
        <v>64</v>
      </c>
      <c r="O25" s="91">
        <v>3</v>
      </c>
      <c r="P25" s="50">
        <v>17</v>
      </c>
      <c r="Q25" s="193">
        <f t="shared" si="4"/>
        <v>0.68965517241379315</v>
      </c>
      <c r="R25" s="91">
        <v>8</v>
      </c>
      <c r="S25" s="50">
        <v>1</v>
      </c>
      <c r="T25" s="178">
        <f t="shared" si="5"/>
        <v>0.31034482758620691</v>
      </c>
      <c r="U25" s="179">
        <f t="shared" si="6"/>
        <v>29</v>
      </c>
    </row>
    <row r="26" spans="1:21" x14ac:dyDescent="0.25">
      <c r="A26" s="212" t="s">
        <v>62</v>
      </c>
      <c r="B26" s="50">
        <v>15</v>
      </c>
      <c r="C26" s="133">
        <f t="shared" si="0"/>
        <v>1.4334862385321102E-3</v>
      </c>
      <c r="E26" s="145" t="s">
        <v>62</v>
      </c>
      <c r="F26" s="91">
        <v>13</v>
      </c>
      <c r="G26" s="50">
        <v>0</v>
      </c>
      <c r="H26" s="193">
        <f t="shared" si="1"/>
        <v>0.8666666666666667</v>
      </c>
      <c r="I26" s="50">
        <v>2</v>
      </c>
      <c r="J26" s="178">
        <f t="shared" si="3"/>
        <v>0.13333333333333333</v>
      </c>
      <c r="K26" s="188">
        <f t="shared" si="2"/>
        <v>15</v>
      </c>
      <c r="N26" s="145" t="s">
        <v>62</v>
      </c>
      <c r="O26" s="91">
        <v>2</v>
      </c>
      <c r="P26" s="50">
        <v>5</v>
      </c>
      <c r="Q26" s="193">
        <f t="shared" si="4"/>
        <v>0.46666666666666667</v>
      </c>
      <c r="R26" s="91">
        <v>7</v>
      </c>
      <c r="S26" s="50">
        <v>1</v>
      </c>
      <c r="T26" s="178">
        <f t="shared" si="5"/>
        <v>0.53333333333333333</v>
      </c>
      <c r="U26" s="179">
        <f t="shared" si="6"/>
        <v>15</v>
      </c>
    </row>
    <row r="27" spans="1:21" x14ac:dyDescent="0.25">
      <c r="A27" s="212" t="s">
        <v>59</v>
      </c>
      <c r="B27" s="50">
        <v>15</v>
      </c>
      <c r="C27" s="133">
        <f t="shared" ref="C27:C30" si="7">B27/$B$31</f>
        <v>1.4334862385321102E-3</v>
      </c>
      <c r="E27" s="145" t="s">
        <v>59</v>
      </c>
      <c r="F27" s="91">
        <v>14</v>
      </c>
      <c r="G27" s="50">
        <v>1</v>
      </c>
      <c r="H27" s="193">
        <f t="shared" si="1"/>
        <v>1</v>
      </c>
      <c r="I27" s="50">
        <v>0</v>
      </c>
      <c r="J27" s="178">
        <f t="shared" si="3"/>
        <v>0</v>
      </c>
      <c r="K27" s="188">
        <f t="shared" si="2"/>
        <v>15</v>
      </c>
      <c r="N27" s="145" t="s">
        <v>59</v>
      </c>
      <c r="O27" s="91">
        <v>3</v>
      </c>
      <c r="P27" s="50">
        <v>4</v>
      </c>
      <c r="Q27" s="193">
        <f t="shared" si="4"/>
        <v>0.46666666666666667</v>
      </c>
      <c r="R27" s="91">
        <v>8</v>
      </c>
      <c r="S27" s="50">
        <v>0</v>
      </c>
      <c r="T27" s="178">
        <f t="shared" si="5"/>
        <v>0.53333333333333333</v>
      </c>
      <c r="U27" s="179">
        <f t="shared" si="6"/>
        <v>15</v>
      </c>
    </row>
    <row r="28" spans="1:21" x14ac:dyDescent="0.25">
      <c r="A28" s="212" t="s">
        <v>68</v>
      </c>
      <c r="B28" s="50">
        <v>13</v>
      </c>
      <c r="C28" s="133">
        <f t="shared" si="7"/>
        <v>1.2423547400611621E-3</v>
      </c>
      <c r="E28" s="145" t="s">
        <v>68</v>
      </c>
      <c r="F28" s="91">
        <v>13</v>
      </c>
      <c r="G28" s="50">
        <v>0</v>
      </c>
      <c r="H28" s="193">
        <f t="shared" si="1"/>
        <v>1</v>
      </c>
      <c r="I28" s="50">
        <v>0</v>
      </c>
      <c r="J28" s="178">
        <f t="shared" si="3"/>
        <v>0</v>
      </c>
      <c r="K28" s="188">
        <f t="shared" si="2"/>
        <v>13</v>
      </c>
      <c r="N28" s="145" t="s">
        <v>68</v>
      </c>
      <c r="O28" s="91">
        <v>2</v>
      </c>
      <c r="P28" s="50">
        <v>5</v>
      </c>
      <c r="Q28" s="193">
        <f t="shared" si="4"/>
        <v>0.53846153846153844</v>
      </c>
      <c r="R28" s="91">
        <v>6</v>
      </c>
      <c r="S28" s="50">
        <v>0</v>
      </c>
      <c r="T28" s="178">
        <f t="shared" si="5"/>
        <v>0.46153846153846156</v>
      </c>
      <c r="U28" s="179">
        <f t="shared" si="6"/>
        <v>13</v>
      </c>
    </row>
    <row r="29" spans="1:21" x14ac:dyDescent="0.25">
      <c r="A29" s="212" t="s">
        <v>70</v>
      </c>
      <c r="B29" s="50">
        <v>10</v>
      </c>
      <c r="C29" s="133">
        <f t="shared" si="7"/>
        <v>9.5565749235474004E-4</v>
      </c>
      <c r="E29" s="145" t="s">
        <v>70</v>
      </c>
      <c r="F29" s="91">
        <v>9</v>
      </c>
      <c r="G29" s="50">
        <v>0</v>
      </c>
      <c r="H29" s="193">
        <f t="shared" si="1"/>
        <v>0.9</v>
      </c>
      <c r="I29" s="50">
        <v>1</v>
      </c>
      <c r="J29" s="178">
        <f t="shared" si="3"/>
        <v>0.1</v>
      </c>
      <c r="K29" s="188">
        <f t="shared" si="2"/>
        <v>10</v>
      </c>
      <c r="N29" s="145" t="s">
        <v>70</v>
      </c>
      <c r="O29" s="91">
        <v>1</v>
      </c>
      <c r="P29" s="50">
        <v>4</v>
      </c>
      <c r="Q29" s="193">
        <f t="shared" si="4"/>
        <v>0.5</v>
      </c>
      <c r="R29" s="91">
        <v>5</v>
      </c>
      <c r="S29" s="50">
        <v>0</v>
      </c>
      <c r="T29" s="178">
        <f t="shared" si="5"/>
        <v>0.5</v>
      </c>
      <c r="U29" s="179">
        <f t="shared" si="6"/>
        <v>10</v>
      </c>
    </row>
    <row r="30" spans="1:21" x14ac:dyDescent="0.25">
      <c r="A30" s="212" t="s">
        <v>162</v>
      </c>
      <c r="B30" s="50">
        <v>82</v>
      </c>
      <c r="C30" s="133">
        <f t="shared" si="7"/>
        <v>7.8363914373088678E-3</v>
      </c>
      <c r="E30" s="212" t="s">
        <v>162</v>
      </c>
      <c r="F30" s="91">
        <v>76</v>
      </c>
      <c r="G30" s="50">
        <v>2</v>
      </c>
      <c r="H30" s="193">
        <f t="shared" si="1"/>
        <v>0.95121951219512191</v>
      </c>
      <c r="I30" s="50">
        <v>4</v>
      </c>
      <c r="J30" s="178">
        <f t="shared" si="3"/>
        <v>4.878048780487805E-2</v>
      </c>
      <c r="K30" s="188">
        <f t="shared" si="2"/>
        <v>82</v>
      </c>
      <c r="N30" s="212" t="s">
        <v>162</v>
      </c>
      <c r="O30" s="91">
        <v>14</v>
      </c>
      <c r="P30" s="50">
        <v>24</v>
      </c>
      <c r="Q30" s="193">
        <f t="shared" si="4"/>
        <v>0.46341463414634149</v>
      </c>
      <c r="R30" s="91">
        <v>42</v>
      </c>
      <c r="S30" s="50">
        <v>2</v>
      </c>
      <c r="T30" s="178">
        <f t="shared" si="5"/>
        <v>0.53658536585365857</v>
      </c>
      <c r="U30" s="179">
        <f t="shared" si="6"/>
        <v>82</v>
      </c>
    </row>
    <row r="31" spans="1:21" x14ac:dyDescent="0.25">
      <c r="A31" s="169" t="s">
        <v>134</v>
      </c>
      <c r="B31" s="170">
        <f>SUM(B5:B30)</f>
        <v>10464</v>
      </c>
      <c r="C31" s="180"/>
      <c r="E31" s="169" t="s">
        <v>134</v>
      </c>
      <c r="F31" s="160">
        <f>SUM(F5:F30)</f>
        <v>9486</v>
      </c>
      <c r="G31" s="171">
        <f>SUM(G5:G30)</f>
        <v>441</v>
      </c>
      <c r="H31" s="161"/>
      <c r="I31" s="171">
        <f>SUM(I5:I30)</f>
        <v>537</v>
      </c>
      <c r="J31" s="161"/>
      <c r="K31" s="259">
        <f t="shared" si="2"/>
        <v>10464</v>
      </c>
      <c r="N31" s="169" t="s">
        <v>134</v>
      </c>
      <c r="O31" s="160">
        <f>SUM(O5:O30)</f>
        <v>742</v>
      </c>
      <c r="P31" s="171">
        <f>SUM(P5:P30)</f>
        <v>1710</v>
      </c>
      <c r="Q31" s="161"/>
      <c r="R31" s="160">
        <f>SUM(R5:R30)</f>
        <v>6518</v>
      </c>
      <c r="S31" s="171">
        <f>SUM(S5:S30)</f>
        <v>1494</v>
      </c>
      <c r="T31" s="161"/>
      <c r="U31" s="161">
        <f>SUM(U5:U30)</f>
        <v>10464</v>
      </c>
    </row>
  </sheetData>
  <mergeCells count="3">
    <mergeCell ref="F3:H3"/>
    <mergeCell ref="O3:Q3"/>
    <mergeCell ref="R3:T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R30"/>
  <sheetViews>
    <sheetView workbookViewId="0"/>
  </sheetViews>
  <sheetFormatPr defaultRowHeight="15" x14ac:dyDescent="0.25"/>
  <cols>
    <col min="1" max="1" width="36.7109375" style="40" customWidth="1"/>
    <col min="2" max="11" width="9.7109375" style="208" customWidth="1"/>
    <col min="12" max="12" width="8.7109375" style="208" customWidth="1"/>
    <col min="13" max="13" width="36.7109375" style="208" customWidth="1"/>
    <col min="14" max="23" width="9.7109375" style="208" customWidth="1"/>
    <col min="24" max="24" width="9.140625" style="208"/>
    <col min="25" max="25" width="36.7109375" style="208" customWidth="1"/>
    <col min="26" max="28" width="9.7109375" style="208" customWidth="1"/>
    <col min="29" max="29" width="9.140625" style="208"/>
    <col min="30" max="30" width="36.7109375" style="208" customWidth="1"/>
    <col min="31" max="35" width="9.7109375" style="208" customWidth="1"/>
    <col min="36" max="44" width="9.140625" style="208"/>
  </cols>
  <sheetData>
    <row r="1" spans="1:35" x14ac:dyDescent="0.25">
      <c r="A1" s="2" t="s">
        <v>293</v>
      </c>
    </row>
    <row r="2" spans="1:35" x14ac:dyDescent="0.25">
      <c r="B2" s="296" t="s">
        <v>294</v>
      </c>
      <c r="C2" s="296"/>
      <c r="D2" s="296"/>
      <c r="E2" s="296"/>
      <c r="F2" s="296"/>
      <c r="G2" s="296"/>
      <c r="H2" s="296"/>
      <c r="I2" s="296"/>
      <c r="J2" s="296"/>
      <c r="N2" s="296" t="s">
        <v>294</v>
      </c>
      <c r="O2" s="296"/>
      <c r="P2" s="296"/>
      <c r="Q2" s="296"/>
      <c r="R2" s="296"/>
      <c r="S2" s="296"/>
      <c r="T2" s="296"/>
      <c r="U2" s="296"/>
      <c r="V2" s="296"/>
    </row>
    <row r="3" spans="1:35" x14ac:dyDescent="0.25">
      <c r="A3" s="217" t="s">
        <v>291</v>
      </c>
      <c r="B3" s="224" t="s">
        <v>215</v>
      </c>
      <c r="C3" s="224" t="s">
        <v>216</v>
      </c>
      <c r="D3" s="224" t="s">
        <v>218</v>
      </c>
      <c r="E3" s="224" t="s">
        <v>219</v>
      </c>
      <c r="F3" s="224" t="s">
        <v>220</v>
      </c>
      <c r="G3" s="224" t="s">
        <v>222</v>
      </c>
      <c r="H3" s="224" t="s">
        <v>223</v>
      </c>
      <c r="I3" s="224" t="s">
        <v>224</v>
      </c>
      <c r="J3" s="224" t="s">
        <v>226</v>
      </c>
      <c r="K3" s="224" t="s">
        <v>161</v>
      </c>
      <c r="L3" s="28"/>
      <c r="M3" s="217" t="s">
        <v>291</v>
      </c>
      <c r="N3" s="227" t="s">
        <v>215</v>
      </c>
      <c r="O3" s="227" t="s">
        <v>216</v>
      </c>
      <c r="P3" s="227" t="s">
        <v>218</v>
      </c>
      <c r="Q3" s="227" t="s">
        <v>219</v>
      </c>
      <c r="R3" s="227" t="s">
        <v>220</v>
      </c>
      <c r="S3" s="227" t="s">
        <v>222</v>
      </c>
      <c r="T3" s="227" t="s">
        <v>223</v>
      </c>
      <c r="U3" s="227" t="s">
        <v>224</v>
      </c>
      <c r="V3" s="227" t="s">
        <v>226</v>
      </c>
      <c r="W3" s="227" t="s">
        <v>161</v>
      </c>
      <c r="Y3" s="218" t="s">
        <v>291</v>
      </c>
      <c r="Z3" s="230" t="s">
        <v>217</v>
      </c>
      <c r="AA3" s="230" t="s">
        <v>295</v>
      </c>
      <c r="AB3" s="229" t="s">
        <v>271</v>
      </c>
      <c r="AD3" s="218" t="s">
        <v>291</v>
      </c>
      <c r="AE3" s="219" t="s">
        <v>217</v>
      </c>
      <c r="AF3" s="219" t="s">
        <v>229</v>
      </c>
      <c r="AG3" s="220" t="s">
        <v>230</v>
      </c>
      <c r="AH3" s="220" t="s">
        <v>226</v>
      </c>
      <c r="AI3" s="204"/>
    </row>
    <row r="4" spans="1:35" x14ac:dyDescent="0.25">
      <c r="A4" s="221" t="s">
        <v>37</v>
      </c>
      <c r="B4" s="56">
        <v>703</v>
      </c>
      <c r="C4" s="56">
        <v>713</v>
      </c>
      <c r="D4" s="56">
        <v>168</v>
      </c>
      <c r="E4" s="56">
        <v>155</v>
      </c>
      <c r="F4" s="56">
        <v>161</v>
      </c>
      <c r="G4" s="56">
        <v>107</v>
      </c>
      <c r="H4" s="56">
        <v>36</v>
      </c>
      <c r="I4" s="56">
        <v>9</v>
      </c>
      <c r="J4" s="56">
        <v>0</v>
      </c>
      <c r="K4" s="26">
        <f>SUM(B4:J4)</f>
        <v>2052</v>
      </c>
      <c r="L4" s="5"/>
      <c r="M4" s="221" t="s">
        <v>37</v>
      </c>
      <c r="N4" s="226">
        <f t="shared" ref="N4:V4" si="0">B4/$K$4</f>
        <v>0.34259259259259262</v>
      </c>
      <c r="O4" s="226">
        <f t="shared" si="0"/>
        <v>0.34746588693957114</v>
      </c>
      <c r="P4" s="226">
        <f t="shared" si="0"/>
        <v>8.1871345029239762E-2</v>
      </c>
      <c r="Q4" s="226">
        <f t="shared" si="0"/>
        <v>7.5536062378167637E-2</v>
      </c>
      <c r="R4" s="226">
        <f t="shared" si="0"/>
        <v>7.8460038986354771E-2</v>
      </c>
      <c r="S4" s="226">
        <f t="shared" si="0"/>
        <v>5.2144249512670562E-2</v>
      </c>
      <c r="T4" s="226">
        <f t="shared" si="0"/>
        <v>1.7543859649122806E-2</v>
      </c>
      <c r="U4" s="226">
        <f t="shared" si="0"/>
        <v>4.3859649122807015E-3</v>
      </c>
      <c r="V4" s="226">
        <f t="shared" si="0"/>
        <v>0</v>
      </c>
      <c r="W4" s="226">
        <f>SUM(N4:V4)</f>
        <v>1</v>
      </c>
      <c r="Y4" s="4" t="s">
        <v>37</v>
      </c>
      <c r="Z4" s="228">
        <f>N4+O4</f>
        <v>0.69005847953216382</v>
      </c>
      <c r="AA4" s="228">
        <f>P4+Q4+R4+S4</f>
        <v>0.28801169590643272</v>
      </c>
      <c r="AB4" s="228">
        <f>T4+U4</f>
        <v>2.1929824561403508E-2</v>
      </c>
      <c r="AC4" s="70"/>
      <c r="AD4" s="4" t="s">
        <v>37</v>
      </c>
      <c r="AE4" s="58">
        <f>Z4</f>
        <v>0.69005847953216382</v>
      </c>
      <c r="AF4" s="58">
        <f>P4+Q4+R4</f>
        <v>0.23586744639376217</v>
      </c>
      <c r="AG4" s="58">
        <f>S4+T4+U4</f>
        <v>7.407407407407407E-2</v>
      </c>
      <c r="AH4" s="58">
        <f>V4</f>
        <v>0</v>
      </c>
      <c r="AI4" s="58">
        <f>SUM(AE4:AH4)</f>
        <v>1</v>
      </c>
    </row>
    <row r="5" spans="1:35" x14ac:dyDescent="0.25">
      <c r="A5" s="221" t="s">
        <v>33</v>
      </c>
      <c r="B5" s="56">
        <v>439</v>
      </c>
      <c r="C5" s="56">
        <v>725</v>
      </c>
      <c r="D5" s="56">
        <v>129</v>
      </c>
      <c r="E5" s="56">
        <v>120</v>
      </c>
      <c r="F5" s="56">
        <v>140</v>
      </c>
      <c r="G5" s="56">
        <v>42</v>
      </c>
      <c r="H5" s="56">
        <v>12</v>
      </c>
      <c r="I5" s="56">
        <v>5</v>
      </c>
      <c r="J5" s="56">
        <v>0</v>
      </c>
      <c r="K5" s="26">
        <f t="shared" ref="K5:K29" si="1">SUM(B5:J5)</f>
        <v>1612</v>
      </c>
      <c r="L5" s="5"/>
      <c r="M5" s="221" t="s">
        <v>33</v>
      </c>
      <c r="N5" s="226">
        <f t="shared" ref="N5:V5" si="2">B5/$K$5</f>
        <v>0.27233250620347393</v>
      </c>
      <c r="O5" s="226">
        <f t="shared" si="2"/>
        <v>0.44975186104218362</v>
      </c>
      <c r="P5" s="226">
        <f t="shared" si="2"/>
        <v>8.0024813895781644E-2</v>
      </c>
      <c r="Q5" s="226">
        <f t="shared" si="2"/>
        <v>7.4441687344913146E-2</v>
      </c>
      <c r="R5" s="226">
        <f t="shared" si="2"/>
        <v>8.6848635235732011E-2</v>
      </c>
      <c r="S5" s="226">
        <f t="shared" si="2"/>
        <v>2.6054590570719603E-2</v>
      </c>
      <c r="T5" s="226">
        <f t="shared" si="2"/>
        <v>7.4441687344913151E-3</v>
      </c>
      <c r="U5" s="226">
        <f t="shared" si="2"/>
        <v>3.1017369727047149E-3</v>
      </c>
      <c r="V5" s="226">
        <f t="shared" si="2"/>
        <v>0</v>
      </c>
      <c r="W5" s="226">
        <f t="shared" ref="W5:W29" si="3">SUM(N5:V5)</f>
        <v>1</v>
      </c>
      <c r="Y5" s="4" t="s">
        <v>33</v>
      </c>
      <c r="Z5" s="228">
        <f t="shared" ref="Z5:Z29" si="4">N5+O5</f>
        <v>0.72208436724565761</v>
      </c>
      <c r="AA5" s="228">
        <f t="shared" ref="AA5:AA29" si="5">P5+Q5+R5+S5</f>
        <v>0.2673697270471464</v>
      </c>
      <c r="AB5" s="228">
        <f t="shared" ref="AB5:AB29" si="6">T5+U5</f>
        <v>1.054590570719603E-2</v>
      </c>
      <c r="AD5" s="4" t="s">
        <v>33</v>
      </c>
      <c r="AE5" s="58">
        <f t="shared" ref="AE5:AE29" si="7">Z5</f>
        <v>0.72208436724565761</v>
      </c>
      <c r="AF5" s="58">
        <f t="shared" ref="AF5:AF29" si="8">P5+Q5+R5</f>
        <v>0.24131513647642677</v>
      </c>
      <c r="AG5" s="58">
        <f t="shared" ref="AG5:AG29" si="9">S5+T5+U5</f>
        <v>3.6600496277915631E-2</v>
      </c>
      <c r="AH5" s="58">
        <f t="shared" ref="AH5:AH29" si="10">V5</f>
        <v>0</v>
      </c>
      <c r="AI5" s="58">
        <f t="shared" ref="AI5:AI29" si="11">SUM(AE5:AH5)</f>
        <v>1</v>
      </c>
    </row>
    <row r="6" spans="1:35" x14ac:dyDescent="0.25">
      <c r="A6" s="221" t="s">
        <v>7</v>
      </c>
      <c r="B6" s="56">
        <v>79</v>
      </c>
      <c r="C6" s="56">
        <v>311</v>
      </c>
      <c r="D6" s="56">
        <v>236</v>
      </c>
      <c r="E6" s="56">
        <v>241</v>
      </c>
      <c r="F6" s="56">
        <v>352</v>
      </c>
      <c r="G6" s="56">
        <v>97</v>
      </c>
      <c r="H6" s="56">
        <v>43</v>
      </c>
      <c r="I6" s="56">
        <v>3</v>
      </c>
      <c r="J6" s="56">
        <v>2</v>
      </c>
      <c r="K6" s="26">
        <f t="shared" si="1"/>
        <v>1364</v>
      </c>
      <c r="L6" s="5"/>
      <c r="M6" s="221" t="s">
        <v>7</v>
      </c>
      <c r="N6" s="226">
        <f>B6/$K$6</f>
        <v>5.7917888563049851E-2</v>
      </c>
      <c r="O6" s="226">
        <f t="shared" ref="O6:V6" si="12">C6/$K$6</f>
        <v>0.22800586510263929</v>
      </c>
      <c r="P6" s="226">
        <f t="shared" si="12"/>
        <v>0.17302052785923755</v>
      </c>
      <c r="Q6" s="226">
        <f t="shared" si="12"/>
        <v>0.17668621700879766</v>
      </c>
      <c r="R6" s="226">
        <f t="shared" si="12"/>
        <v>0.25806451612903225</v>
      </c>
      <c r="S6" s="226">
        <f t="shared" si="12"/>
        <v>7.1114369501466282E-2</v>
      </c>
      <c r="T6" s="226">
        <f t="shared" si="12"/>
        <v>3.1524926686217009E-2</v>
      </c>
      <c r="U6" s="226">
        <f t="shared" si="12"/>
        <v>2.1994134897360706E-3</v>
      </c>
      <c r="V6" s="226">
        <f t="shared" si="12"/>
        <v>1.4662756598240469E-3</v>
      </c>
      <c r="W6" s="226">
        <f t="shared" si="3"/>
        <v>1</v>
      </c>
      <c r="Y6" s="4" t="s">
        <v>7</v>
      </c>
      <c r="Z6" s="228">
        <f t="shared" si="4"/>
        <v>0.28592375366568912</v>
      </c>
      <c r="AA6" s="228">
        <f t="shared" si="5"/>
        <v>0.67888563049853379</v>
      </c>
      <c r="AB6" s="228">
        <f t="shared" si="6"/>
        <v>3.3724340175953077E-2</v>
      </c>
      <c r="AD6" s="4" t="s">
        <v>7</v>
      </c>
      <c r="AE6" s="58">
        <f t="shared" si="7"/>
        <v>0.28592375366568912</v>
      </c>
      <c r="AF6" s="58">
        <f t="shared" si="8"/>
        <v>0.60777126099706746</v>
      </c>
      <c r="AG6" s="58">
        <f t="shared" si="9"/>
        <v>0.10483870967741936</v>
      </c>
      <c r="AH6" s="58">
        <f t="shared" si="10"/>
        <v>1.4662756598240469E-3</v>
      </c>
      <c r="AI6" s="58">
        <f t="shared" si="11"/>
        <v>1</v>
      </c>
    </row>
    <row r="7" spans="1:35" x14ac:dyDescent="0.25">
      <c r="A7" s="221" t="s">
        <v>12</v>
      </c>
      <c r="B7" s="56">
        <v>244</v>
      </c>
      <c r="C7" s="56">
        <v>394</v>
      </c>
      <c r="D7" s="56">
        <v>184</v>
      </c>
      <c r="E7" s="56">
        <v>140</v>
      </c>
      <c r="F7" s="56">
        <v>160</v>
      </c>
      <c r="G7" s="56">
        <v>74</v>
      </c>
      <c r="H7" s="56">
        <v>30</v>
      </c>
      <c r="I7" s="56">
        <v>11</v>
      </c>
      <c r="J7" s="56">
        <v>0</v>
      </c>
      <c r="K7" s="26">
        <f t="shared" si="1"/>
        <v>1237</v>
      </c>
      <c r="L7" s="5"/>
      <c r="M7" s="221" t="s">
        <v>12</v>
      </c>
      <c r="N7" s="226">
        <f>B7/$K$7</f>
        <v>0.19725141471301536</v>
      </c>
      <c r="O7" s="226">
        <f t="shared" ref="O7:V7" si="13">C7/$K$7</f>
        <v>0.31851253031527887</v>
      </c>
      <c r="P7" s="226">
        <f t="shared" si="13"/>
        <v>0.14874696847210994</v>
      </c>
      <c r="Q7" s="226">
        <f t="shared" si="13"/>
        <v>0.11317704122877931</v>
      </c>
      <c r="R7" s="226">
        <f t="shared" si="13"/>
        <v>0.12934518997574779</v>
      </c>
      <c r="S7" s="226">
        <f t="shared" si="13"/>
        <v>5.9822150363783348E-2</v>
      </c>
      <c r="T7" s="226">
        <f t="shared" si="13"/>
        <v>2.4252223120452707E-2</v>
      </c>
      <c r="U7" s="226">
        <f t="shared" si="13"/>
        <v>8.8924818108326604E-3</v>
      </c>
      <c r="V7" s="226">
        <f t="shared" si="13"/>
        <v>0</v>
      </c>
      <c r="W7" s="226">
        <f t="shared" si="3"/>
        <v>1</v>
      </c>
      <c r="Y7" s="4" t="s">
        <v>12</v>
      </c>
      <c r="Z7" s="228">
        <f t="shared" si="4"/>
        <v>0.51576394502829426</v>
      </c>
      <c r="AA7" s="228">
        <f t="shared" si="5"/>
        <v>0.45109135004042039</v>
      </c>
      <c r="AB7" s="228">
        <f t="shared" si="6"/>
        <v>3.3144704931285365E-2</v>
      </c>
      <c r="AD7" s="4" t="s">
        <v>12</v>
      </c>
      <c r="AE7" s="58">
        <f t="shared" si="7"/>
        <v>0.51576394502829426</v>
      </c>
      <c r="AF7" s="58">
        <f t="shared" si="8"/>
        <v>0.39126919967663704</v>
      </c>
      <c r="AG7" s="58">
        <f t="shared" si="9"/>
        <v>9.2966855295068707E-2</v>
      </c>
      <c r="AH7" s="58">
        <f t="shared" si="10"/>
        <v>0</v>
      </c>
      <c r="AI7" s="58">
        <f t="shared" si="11"/>
        <v>1</v>
      </c>
    </row>
    <row r="8" spans="1:35" x14ac:dyDescent="0.25">
      <c r="A8" s="221" t="s">
        <v>28</v>
      </c>
      <c r="B8" s="56">
        <v>41</v>
      </c>
      <c r="C8" s="56">
        <v>138</v>
      </c>
      <c r="D8" s="56">
        <v>93</v>
      </c>
      <c r="E8" s="56">
        <v>93</v>
      </c>
      <c r="F8" s="56">
        <v>169</v>
      </c>
      <c r="G8" s="56">
        <v>74</v>
      </c>
      <c r="H8" s="56">
        <v>15</v>
      </c>
      <c r="I8" s="56">
        <v>1</v>
      </c>
      <c r="J8" s="56">
        <v>0</v>
      </c>
      <c r="K8" s="26">
        <f t="shared" si="1"/>
        <v>624</v>
      </c>
      <c r="L8" s="5"/>
      <c r="M8" s="221" t="s">
        <v>28</v>
      </c>
      <c r="N8" s="226">
        <f>B8/$K$8</f>
        <v>6.5705128205128208E-2</v>
      </c>
      <c r="O8" s="226">
        <f t="shared" ref="O8:V8" si="14">C8/$K$8</f>
        <v>0.22115384615384615</v>
      </c>
      <c r="P8" s="226">
        <f t="shared" si="14"/>
        <v>0.14903846153846154</v>
      </c>
      <c r="Q8" s="226">
        <f t="shared" si="14"/>
        <v>0.14903846153846154</v>
      </c>
      <c r="R8" s="226">
        <f t="shared" si="14"/>
        <v>0.27083333333333331</v>
      </c>
      <c r="S8" s="226">
        <f t="shared" si="14"/>
        <v>0.11858974358974358</v>
      </c>
      <c r="T8" s="226">
        <f t="shared" si="14"/>
        <v>2.403846153846154E-2</v>
      </c>
      <c r="U8" s="226">
        <f t="shared" si="14"/>
        <v>1.6025641025641025E-3</v>
      </c>
      <c r="V8" s="226">
        <f t="shared" si="14"/>
        <v>0</v>
      </c>
      <c r="W8" s="226">
        <f t="shared" si="3"/>
        <v>1.0000000000000002</v>
      </c>
      <c r="Y8" s="4" t="s">
        <v>28</v>
      </c>
      <c r="Z8" s="228">
        <f t="shared" si="4"/>
        <v>0.28685897435897434</v>
      </c>
      <c r="AA8" s="228">
        <f t="shared" si="5"/>
        <v>0.6875</v>
      </c>
      <c r="AB8" s="228">
        <f t="shared" si="6"/>
        <v>2.5641025641025644E-2</v>
      </c>
      <c r="AD8" s="4" t="s">
        <v>28</v>
      </c>
      <c r="AE8" s="58">
        <f t="shared" si="7"/>
        <v>0.28685897435897434</v>
      </c>
      <c r="AF8" s="58">
        <f t="shared" si="8"/>
        <v>0.56891025641025639</v>
      </c>
      <c r="AG8" s="58">
        <f t="shared" si="9"/>
        <v>0.14423076923076922</v>
      </c>
      <c r="AH8" s="58">
        <f t="shared" si="10"/>
        <v>0</v>
      </c>
      <c r="AI8" s="58">
        <f t="shared" si="11"/>
        <v>1</v>
      </c>
    </row>
    <row r="9" spans="1:35" x14ac:dyDescent="0.25">
      <c r="A9" s="221" t="s">
        <v>20</v>
      </c>
      <c r="B9" s="56">
        <v>23</v>
      </c>
      <c r="C9" s="56">
        <v>130</v>
      </c>
      <c r="D9" s="56">
        <v>105</v>
      </c>
      <c r="E9" s="56">
        <v>72</v>
      </c>
      <c r="F9" s="56">
        <v>98</v>
      </c>
      <c r="G9" s="56">
        <v>92</v>
      </c>
      <c r="H9" s="56">
        <v>59</v>
      </c>
      <c r="I9" s="56">
        <v>16</v>
      </c>
      <c r="J9" s="56">
        <v>0</v>
      </c>
      <c r="K9" s="26">
        <f t="shared" si="1"/>
        <v>595</v>
      </c>
      <c r="L9" s="5"/>
      <c r="M9" s="221" t="s">
        <v>20</v>
      </c>
      <c r="N9" s="226">
        <f>B9/$K$9</f>
        <v>3.8655462184873951E-2</v>
      </c>
      <c r="O9" s="226">
        <f t="shared" ref="O9:V9" si="15">C9/$K$9</f>
        <v>0.21848739495798319</v>
      </c>
      <c r="P9" s="226">
        <f t="shared" si="15"/>
        <v>0.17647058823529413</v>
      </c>
      <c r="Q9" s="226">
        <f t="shared" si="15"/>
        <v>0.12100840336134454</v>
      </c>
      <c r="R9" s="226">
        <f t="shared" si="15"/>
        <v>0.16470588235294117</v>
      </c>
      <c r="S9" s="226">
        <f t="shared" si="15"/>
        <v>0.1546218487394958</v>
      </c>
      <c r="T9" s="226">
        <f t="shared" si="15"/>
        <v>9.9159663865546213E-2</v>
      </c>
      <c r="U9" s="226">
        <f t="shared" si="15"/>
        <v>2.689075630252101E-2</v>
      </c>
      <c r="V9" s="226">
        <f t="shared" si="15"/>
        <v>0</v>
      </c>
      <c r="W9" s="226">
        <f t="shared" si="3"/>
        <v>1</v>
      </c>
      <c r="Y9" s="4" t="s">
        <v>20</v>
      </c>
      <c r="Z9" s="228">
        <f t="shared" si="4"/>
        <v>0.25714285714285712</v>
      </c>
      <c r="AA9" s="228">
        <f t="shared" si="5"/>
        <v>0.61680672268907566</v>
      </c>
      <c r="AB9" s="228">
        <f t="shared" si="6"/>
        <v>0.12605042016806722</v>
      </c>
      <c r="AD9" s="4" t="s">
        <v>20</v>
      </c>
      <c r="AE9" s="58">
        <f t="shared" si="7"/>
        <v>0.25714285714285712</v>
      </c>
      <c r="AF9" s="58">
        <f t="shared" si="8"/>
        <v>0.46218487394957986</v>
      </c>
      <c r="AG9" s="58">
        <f t="shared" si="9"/>
        <v>0.28067226890756303</v>
      </c>
      <c r="AH9" s="58">
        <f t="shared" si="10"/>
        <v>0</v>
      </c>
      <c r="AI9" s="58">
        <f t="shared" si="11"/>
        <v>1</v>
      </c>
    </row>
    <row r="10" spans="1:35" x14ac:dyDescent="0.25">
      <c r="A10" s="221" t="s">
        <v>44</v>
      </c>
      <c r="B10" s="56">
        <v>15</v>
      </c>
      <c r="C10" s="56">
        <v>80</v>
      </c>
      <c r="D10" s="56">
        <v>95</v>
      </c>
      <c r="E10" s="56">
        <v>77</v>
      </c>
      <c r="F10" s="56">
        <v>88</v>
      </c>
      <c r="G10" s="56">
        <v>53</v>
      </c>
      <c r="H10" s="56">
        <v>15</v>
      </c>
      <c r="I10" s="56">
        <v>6</v>
      </c>
      <c r="J10" s="56">
        <v>0</v>
      </c>
      <c r="K10" s="26">
        <f t="shared" si="1"/>
        <v>429</v>
      </c>
      <c r="L10" s="5"/>
      <c r="M10" s="221" t="s">
        <v>44</v>
      </c>
      <c r="N10" s="226">
        <f>B10/$K$10</f>
        <v>3.4965034965034968E-2</v>
      </c>
      <c r="O10" s="226">
        <f t="shared" ref="O10:V10" si="16">C10/$K$10</f>
        <v>0.18648018648018649</v>
      </c>
      <c r="P10" s="226">
        <f t="shared" si="16"/>
        <v>0.22144522144522144</v>
      </c>
      <c r="Q10" s="226">
        <f t="shared" si="16"/>
        <v>0.17948717948717949</v>
      </c>
      <c r="R10" s="226">
        <f t="shared" si="16"/>
        <v>0.20512820512820512</v>
      </c>
      <c r="S10" s="226">
        <f t="shared" si="16"/>
        <v>0.12354312354312354</v>
      </c>
      <c r="T10" s="226">
        <f t="shared" si="16"/>
        <v>3.4965034965034968E-2</v>
      </c>
      <c r="U10" s="226">
        <f t="shared" si="16"/>
        <v>1.3986013986013986E-2</v>
      </c>
      <c r="V10" s="226">
        <f t="shared" si="16"/>
        <v>0</v>
      </c>
      <c r="W10" s="226">
        <f t="shared" si="3"/>
        <v>1.0000000000000002</v>
      </c>
      <c r="Y10" s="4" t="s">
        <v>44</v>
      </c>
      <c r="Z10" s="228">
        <f t="shared" si="4"/>
        <v>0.22144522144522147</v>
      </c>
      <c r="AA10" s="228">
        <f t="shared" si="5"/>
        <v>0.72960372960372954</v>
      </c>
      <c r="AB10" s="228">
        <f t="shared" si="6"/>
        <v>4.8951048951048952E-2</v>
      </c>
      <c r="AD10" s="4" t="s">
        <v>44</v>
      </c>
      <c r="AE10" s="58">
        <f t="shared" si="7"/>
        <v>0.22144522144522147</v>
      </c>
      <c r="AF10" s="58">
        <f t="shared" si="8"/>
        <v>0.60606060606060597</v>
      </c>
      <c r="AG10" s="58">
        <f t="shared" si="9"/>
        <v>0.17249417249417248</v>
      </c>
      <c r="AH10" s="58">
        <f t="shared" si="10"/>
        <v>0</v>
      </c>
      <c r="AI10" s="58">
        <f t="shared" si="11"/>
        <v>1</v>
      </c>
    </row>
    <row r="11" spans="1:35" x14ac:dyDescent="0.25">
      <c r="A11" s="221" t="s">
        <v>22</v>
      </c>
      <c r="B11" s="56">
        <v>8</v>
      </c>
      <c r="C11" s="56">
        <v>72</v>
      </c>
      <c r="D11" s="56">
        <v>54</v>
      </c>
      <c r="E11" s="56">
        <v>65</v>
      </c>
      <c r="F11" s="56">
        <v>76</v>
      </c>
      <c r="G11" s="56">
        <v>90</v>
      </c>
      <c r="H11" s="56">
        <v>25</v>
      </c>
      <c r="I11" s="56">
        <v>11</v>
      </c>
      <c r="J11" s="56">
        <v>0</v>
      </c>
      <c r="K11" s="26">
        <f t="shared" si="1"/>
        <v>401</v>
      </c>
      <c r="L11" s="5"/>
      <c r="M11" s="221" t="s">
        <v>22</v>
      </c>
      <c r="N11" s="226">
        <f>B11/$K$11</f>
        <v>1.9950124688279301E-2</v>
      </c>
      <c r="O11" s="226">
        <f t="shared" ref="O11:V11" si="17">C11/$K$11</f>
        <v>0.17955112219451372</v>
      </c>
      <c r="P11" s="226">
        <f t="shared" si="17"/>
        <v>0.13466334164588528</v>
      </c>
      <c r="Q11" s="226">
        <f t="shared" si="17"/>
        <v>0.16209476309226933</v>
      </c>
      <c r="R11" s="226">
        <f t="shared" si="17"/>
        <v>0.18952618453865336</v>
      </c>
      <c r="S11" s="226">
        <f t="shared" si="17"/>
        <v>0.22443890274314215</v>
      </c>
      <c r="T11" s="226">
        <f t="shared" si="17"/>
        <v>6.2344139650872821E-2</v>
      </c>
      <c r="U11" s="226">
        <f t="shared" si="17"/>
        <v>2.7431421446384038E-2</v>
      </c>
      <c r="V11" s="226">
        <f t="shared" si="17"/>
        <v>0</v>
      </c>
      <c r="W11" s="226">
        <f t="shared" si="3"/>
        <v>1</v>
      </c>
      <c r="Y11" s="4" t="s">
        <v>22</v>
      </c>
      <c r="Z11" s="228">
        <f t="shared" si="4"/>
        <v>0.19950124688279303</v>
      </c>
      <c r="AA11" s="228">
        <f t="shared" si="5"/>
        <v>0.71072319201995016</v>
      </c>
      <c r="AB11" s="228">
        <f t="shared" si="6"/>
        <v>8.9775561097256859E-2</v>
      </c>
      <c r="AD11" s="4" t="s">
        <v>22</v>
      </c>
      <c r="AE11" s="58">
        <f t="shared" si="7"/>
        <v>0.19950124688279303</v>
      </c>
      <c r="AF11" s="58">
        <f t="shared" si="8"/>
        <v>0.486284289276808</v>
      </c>
      <c r="AG11" s="58">
        <f t="shared" si="9"/>
        <v>0.31421446384039903</v>
      </c>
      <c r="AH11" s="58">
        <f t="shared" si="10"/>
        <v>0</v>
      </c>
      <c r="AI11" s="58">
        <f t="shared" si="11"/>
        <v>1</v>
      </c>
    </row>
    <row r="12" spans="1:35" x14ac:dyDescent="0.25">
      <c r="A12" s="221" t="s">
        <v>18</v>
      </c>
      <c r="B12" s="56">
        <v>35</v>
      </c>
      <c r="C12" s="56">
        <v>166</v>
      </c>
      <c r="D12" s="56">
        <v>76</v>
      </c>
      <c r="E12" s="56">
        <v>28</v>
      </c>
      <c r="F12" s="56">
        <v>22</v>
      </c>
      <c r="G12" s="56">
        <v>14</v>
      </c>
      <c r="H12" s="56">
        <v>3</v>
      </c>
      <c r="I12" s="56">
        <v>0</v>
      </c>
      <c r="J12" s="56">
        <v>0</v>
      </c>
      <c r="K12" s="26">
        <f t="shared" si="1"/>
        <v>344</v>
      </c>
      <c r="L12" s="5"/>
      <c r="M12" s="221" t="s">
        <v>18</v>
      </c>
      <c r="N12" s="226">
        <f>B12/$K$12</f>
        <v>0.10174418604651163</v>
      </c>
      <c r="O12" s="226">
        <f t="shared" ref="O12:V12" si="18">C12/$K$12</f>
        <v>0.48255813953488375</v>
      </c>
      <c r="P12" s="226">
        <f t="shared" si="18"/>
        <v>0.22093023255813954</v>
      </c>
      <c r="Q12" s="226">
        <f t="shared" si="18"/>
        <v>8.1395348837209308E-2</v>
      </c>
      <c r="R12" s="226">
        <f t="shared" si="18"/>
        <v>6.3953488372093026E-2</v>
      </c>
      <c r="S12" s="226">
        <f t="shared" si="18"/>
        <v>4.0697674418604654E-2</v>
      </c>
      <c r="T12" s="226">
        <f t="shared" si="18"/>
        <v>8.7209302325581394E-3</v>
      </c>
      <c r="U12" s="226">
        <f t="shared" si="18"/>
        <v>0</v>
      </c>
      <c r="V12" s="226">
        <f t="shared" si="18"/>
        <v>0</v>
      </c>
      <c r="W12" s="226">
        <f t="shared" si="3"/>
        <v>1</v>
      </c>
      <c r="Y12" s="4" t="s">
        <v>18</v>
      </c>
      <c r="Z12" s="228">
        <f t="shared" si="4"/>
        <v>0.58430232558139539</v>
      </c>
      <c r="AA12" s="228">
        <f t="shared" si="5"/>
        <v>0.40697674418604651</v>
      </c>
      <c r="AB12" s="228">
        <f t="shared" si="6"/>
        <v>8.7209302325581394E-3</v>
      </c>
      <c r="AD12" s="4" t="s">
        <v>18</v>
      </c>
      <c r="AE12" s="58">
        <f t="shared" si="7"/>
        <v>0.58430232558139539</v>
      </c>
      <c r="AF12" s="58">
        <f t="shared" si="8"/>
        <v>0.36627906976744184</v>
      </c>
      <c r="AG12" s="58">
        <f t="shared" si="9"/>
        <v>4.9418604651162795E-2</v>
      </c>
      <c r="AH12" s="58">
        <f t="shared" si="10"/>
        <v>0</v>
      </c>
      <c r="AI12" s="58">
        <f t="shared" si="11"/>
        <v>1</v>
      </c>
    </row>
    <row r="13" spans="1:35" x14ac:dyDescent="0.25">
      <c r="A13" s="221" t="s">
        <v>24</v>
      </c>
      <c r="B13" s="56">
        <v>29</v>
      </c>
      <c r="C13" s="56">
        <v>108</v>
      </c>
      <c r="D13" s="56">
        <v>62</v>
      </c>
      <c r="E13" s="56">
        <v>43</v>
      </c>
      <c r="F13" s="56">
        <v>47</v>
      </c>
      <c r="G13" s="56">
        <v>36</v>
      </c>
      <c r="H13" s="56">
        <v>7</v>
      </c>
      <c r="I13" s="56">
        <v>2</v>
      </c>
      <c r="J13" s="56">
        <v>0</v>
      </c>
      <c r="K13" s="26">
        <f t="shared" si="1"/>
        <v>334</v>
      </c>
      <c r="L13" s="5"/>
      <c r="M13" s="221" t="s">
        <v>24</v>
      </c>
      <c r="N13" s="226">
        <f>B13/$K$13</f>
        <v>8.6826347305389226E-2</v>
      </c>
      <c r="O13" s="226">
        <f t="shared" ref="O13:V13" si="19">C13/$K$13</f>
        <v>0.32335329341317365</v>
      </c>
      <c r="P13" s="226">
        <f t="shared" si="19"/>
        <v>0.18562874251497005</v>
      </c>
      <c r="Q13" s="226">
        <f t="shared" si="19"/>
        <v>0.12874251497005987</v>
      </c>
      <c r="R13" s="226">
        <f t="shared" si="19"/>
        <v>0.1407185628742515</v>
      </c>
      <c r="S13" s="226">
        <f t="shared" si="19"/>
        <v>0.10778443113772455</v>
      </c>
      <c r="T13" s="226">
        <f t="shared" si="19"/>
        <v>2.0958083832335328E-2</v>
      </c>
      <c r="U13" s="226">
        <f t="shared" si="19"/>
        <v>5.9880239520958087E-3</v>
      </c>
      <c r="V13" s="226">
        <f t="shared" si="19"/>
        <v>0</v>
      </c>
      <c r="W13" s="226">
        <f t="shared" si="3"/>
        <v>0.99999999999999989</v>
      </c>
      <c r="Y13" s="4" t="s">
        <v>24</v>
      </c>
      <c r="Z13" s="228">
        <f t="shared" si="4"/>
        <v>0.41017964071856289</v>
      </c>
      <c r="AA13" s="228">
        <f t="shared" si="5"/>
        <v>0.56287425149700598</v>
      </c>
      <c r="AB13" s="228">
        <f t="shared" si="6"/>
        <v>2.6946107784431135E-2</v>
      </c>
      <c r="AD13" s="4" t="s">
        <v>24</v>
      </c>
      <c r="AE13" s="58">
        <f t="shared" si="7"/>
        <v>0.41017964071856289</v>
      </c>
      <c r="AF13" s="58">
        <f t="shared" si="8"/>
        <v>0.45508982035928142</v>
      </c>
      <c r="AG13" s="58">
        <f t="shared" si="9"/>
        <v>0.1347305389221557</v>
      </c>
      <c r="AH13" s="58">
        <f t="shared" si="10"/>
        <v>0</v>
      </c>
      <c r="AI13" s="58">
        <f t="shared" si="11"/>
        <v>1</v>
      </c>
    </row>
    <row r="14" spans="1:35" x14ac:dyDescent="0.25">
      <c r="A14" s="221" t="s">
        <v>30</v>
      </c>
      <c r="B14" s="56">
        <v>12</v>
      </c>
      <c r="C14" s="56">
        <v>43</v>
      </c>
      <c r="D14" s="56">
        <v>23</v>
      </c>
      <c r="E14" s="56">
        <v>30</v>
      </c>
      <c r="F14" s="56">
        <v>53</v>
      </c>
      <c r="G14" s="56">
        <v>31</v>
      </c>
      <c r="H14" s="56">
        <v>6</v>
      </c>
      <c r="I14" s="56">
        <v>2</v>
      </c>
      <c r="J14" s="56">
        <v>0</v>
      </c>
      <c r="K14" s="26">
        <f t="shared" si="1"/>
        <v>200</v>
      </c>
      <c r="L14" s="5"/>
      <c r="M14" s="221" t="s">
        <v>30</v>
      </c>
      <c r="N14" s="226">
        <f>B14/$K$14</f>
        <v>0.06</v>
      </c>
      <c r="O14" s="226">
        <f t="shared" ref="O14:V14" si="20">C14/$K$14</f>
        <v>0.215</v>
      </c>
      <c r="P14" s="226">
        <f t="shared" si="20"/>
        <v>0.115</v>
      </c>
      <c r="Q14" s="226">
        <f t="shared" si="20"/>
        <v>0.15</v>
      </c>
      <c r="R14" s="226">
        <f t="shared" si="20"/>
        <v>0.26500000000000001</v>
      </c>
      <c r="S14" s="226">
        <f t="shared" si="20"/>
        <v>0.155</v>
      </c>
      <c r="T14" s="226">
        <f t="shared" si="20"/>
        <v>0.03</v>
      </c>
      <c r="U14" s="226">
        <f t="shared" si="20"/>
        <v>0.01</v>
      </c>
      <c r="V14" s="226">
        <f t="shared" si="20"/>
        <v>0</v>
      </c>
      <c r="W14" s="226">
        <f t="shared" si="3"/>
        <v>1</v>
      </c>
      <c r="Y14" s="4" t="s">
        <v>30</v>
      </c>
      <c r="Z14" s="228">
        <f t="shared" si="4"/>
        <v>0.27500000000000002</v>
      </c>
      <c r="AA14" s="228">
        <f t="shared" si="5"/>
        <v>0.68500000000000005</v>
      </c>
      <c r="AB14" s="228">
        <f t="shared" si="6"/>
        <v>0.04</v>
      </c>
      <c r="AD14" s="4" t="s">
        <v>30</v>
      </c>
      <c r="AE14" s="58">
        <f t="shared" si="7"/>
        <v>0.27500000000000002</v>
      </c>
      <c r="AF14" s="58">
        <f t="shared" si="8"/>
        <v>0.53</v>
      </c>
      <c r="AG14" s="58">
        <f t="shared" si="9"/>
        <v>0.19500000000000001</v>
      </c>
      <c r="AH14" s="58">
        <f t="shared" si="10"/>
        <v>0</v>
      </c>
      <c r="AI14" s="58">
        <f t="shared" si="11"/>
        <v>1</v>
      </c>
    </row>
    <row r="15" spans="1:35" x14ac:dyDescent="0.25">
      <c r="A15" s="221" t="s">
        <v>3</v>
      </c>
      <c r="B15" s="56">
        <v>8</v>
      </c>
      <c r="C15" s="56">
        <v>40</v>
      </c>
      <c r="D15" s="56">
        <v>32</v>
      </c>
      <c r="E15" s="56">
        <v>24</v>
      </c>
      <c r="F15" s="56">
        <v>39</v>
      </c>
      <c r="G15" s="56">
        <v>34</v>
      </c>
      <c r="H15" s="56">
        <v>18</v>
      </c>
      <c r="I15" s="56">
        <v>0</v>
      </c>
      <c r="J15" s="56">
        <v>0</v>
      </c>
      <c r="K15" s="26">
        <f t="shared" si="1"/>
        <v>195</v>
      </c>
      <c r="L15" s="5"/>
      <c r="M15" s="221" t="s">
        <v>3</v>
      </c>
      <c r="N15" s="226">
        <f>B15/$K$15</f>
        <v>4.1025641025641026E-2</v>
      </c>
      <c r="O15" s="226">
        <f t="shared" ref="O15:V15" si="21">C15/$K$15</f>
        <v>0.20512820512820512</v>
      </c>
      <c r="P15" s="226">
        <f t="shared" si="21"/>
        <v>0.1641025641025641</v>
      </c>
      <c r="Q15" s="226">
        <f t="shared" si="21"/>
        <v>0.12307692307692308</v>
      </c>
      <c r="R15" s="226">
        <f t="shared" si="21"/>
        <v>0.2</v>
      </c>
      <c r="S15" s="226">
        <f t="shared" si="21"/>
        <v>0.17435897435897435</v>
      </c>
      <c r="T15" s="226">
        <f t="shared" si="21"/>
        <v>9.2307692307692313E-2</v>
      </c>
      <c r="U15" s="226">
        <f t="shared" si="21"/>
        <v>0</v>
      </c>
      <c r="V15" s="226">
        <f t="shared" si="21"/>
        <v>0</v>
      </c>
      <c r="W15" s="226">
        <f t="shared" si="3"/>
        <v>1</v>
      </c>
      <c r="Y15" s="4" t="s">
        <v>3</v>
      </c>
      <c r="Z15" s="228">
        <f t="shared" si="4"/>
        <v>0.24615384615384614</v>
      </c>
      <c r="AA15" s="228">
        <f t="shared" si="5"/>
        <v>0.66153846153846152</v>
      </c>
      <c r="AB15" s="228">
        <f t="shared" si="6"/>
        <v>9.2307692307692313E-2</v>
      </c>
      <c r="AD15" s="4" t="s">
        <v>3</v>
      </c>
      <c r="AE15" s="58">
        <f t="shared" si="7"/>
        <v>0.24615384615384614</v>
      </c>
      <c r="AF15" s="58">
        <f t="shared" si="8"/>
        <v>0.48717948717948717</v>
      </c>
      <c r="AG15" s="58">
        <f t="shared" si="9"/>
        <v>0.26666666666666666</v>
      </c>
      <c r="AH15" s="58">
        <f t="shared" si="10"/>
        <v>0</v>
      </c>
      <c r="AI15" s="58">
        <f t="shared" si="11"/>
        <v>1</v>
      </c>
    </row>
    <row r="16" spans="1:35" x14ac:dyDescent="0.25">
      <c r="A16" s="221" t="s">
        <v>47</v>
      </c>
      <c r="B16" s="56">
        <v>6</v>
      </c>
      <c r="C16" s="56">
        <v>29</v>
      </c>
      <c r="D16" s="56">
        <v>39</v>
      </c>
      <c r="E16" s="56">
        <v>43</v>
      </c>
      <c r="F16" s="56">
        <v>34</v>
      </c>
      <c r="G16" s="56">
        <v>25</v>
      </c>
      <c r="H16" s="56">
        <v>13</v>
      </c>
      <c r="I16" s="56">
        <v>0</v>
      </c>
      <c r="J16" s="56">
        <v>0</v>
      </c>
      <c r="K16" s="26">
        <f t="shared" si="1"/>
        <v>189</v>
      </c>
      <c r="L16" s="5"/>
      <c r="M16" s="221" t="s">
        <v>47</v>
      </c>
      <c r="N16" s="226">
        <f>B16/$K$16</f>
        <v>3.1746031746031744E-2</v>
      </c>
      <c r="O16" s="226">
        <f t="shared" ref="O16:V16" si="22">C16/$K$16</f>
        <v>0.15343915343915343</v>
      </c>
      <c r="P16" s="226">
        <f t="shared" si="22"/>
        <v>0.20634920634920634</v>
      </c>
      <c r="Q16" s="226">
        <f t="shared" si="22"/>
        <v>0.2275132275132275</v>
      </c>
      <c r="R16" s="226">
        <f t="shared" si="22"/>
        <v>0.17989417989417988</v>
      </c>
      <c r="S16" s="226">
        <f t="shared" si="22"/>
        <v>0.13227513227513227</v>
      </c>
      <c r="T16" s="226">
        <f t="shared" si="22"/>
        <v>6.8783068783068779E-2</v>
      </c>
      <c r="U16" s="226">
        <f t="shared" si="22"/>
        <v>0</v>
      </c>
      <c r="V16" s="226">
        <f t="shared" si="22"/>
        <v>0</v>
      </c>
      <c r="W16" s="226">
        <f t="shared" si="3"/>
        <v>1</v>
      </c>
      <c r="Y16" s="4" t="s">
        <v>47</v>
      </c>
      <c r="Z16" s="228">
        <f t="shared" si="4"/>
        <v>0.18518518518518517</v>
      </c>
      <c r="AA16" s="228">
        <f t="shared" si="5"/>
        <v>0.74603174603174605</v>
      </c>
      <c r="AB16" s="228">
        <f t="shared" si="6"/>
        <v>6.8783068783068779E-2</v>
      </c>
      <c r="AD16" s="4" t="s">
        <v>47</v>
      </c>
      <c r="AE16" s="58">
        <f t="shared" si="7"/>
        <v>0.18518518518518517</v>
      </c>
      <c r="AF16" s="58">
        <f t="shared" si="8"/>
        <v>0.61375661375661372</v>
      </c>
      <c r="AG16" s="58">
        <f t="shared" si="9"/>
        <v>0.20105820105820105</v>
      </c>
      <c r="AH16" s="58">
        <f t="shared" si="10"/>
        <v>0</v>
      </c>
      <c r="AI16" s="58">
        <f t="shared" si="11"/>
        <v>0.99999999999999989</v>
      </c>
    </row>
    <row r="17" spans="1:35" x14ac:dyDescent="0.25">
      <c r="A17" s="221" t="s">
        <v>26</v>
      </c>
      <c r="B17" s="56">
        <v>12</v>
      </c>
      <c r="C17" s="56">
        <v>37</v>
      </c>
      <c r="D17" s="56">
        <v>49</v>
      </c>
      <c r="E17" s="56">
        <v>23</v>
      </c>
      <c r="F17" s="56">
        <v>33</v>
      </c>
      <c r="G17" s="56">
        <v>21</v>
      </c>
      <c r="H17" s="56">
        <v>4</v>
      </c>
      <c r="I17" s="56">
        <v>3</v>
      </c>
      <c r="J17" s="56">
        <v>1</v>
      </c>
      <c r="K17" s="26">
        <f t="shared" si="1"/>
        <v>183</v>
      </c>
      <c r="L17" s="5"/>
      <c r="M17" s="221" t="s">
        <v>26</v>
      </c>
      <c r="N17" s="226">
        <f>B17/$K$17</f>
        <v>6.5573770491803282E-2</v>
      </c>
      <c r="O17" s="226">
        <f t="shared" ref="O17:V17" si="23">C17/$K$17</f>
        <v>0.20218579234972678</v>
      </c>
      <c r="P17" s="226">
        <f t="shared" si="23"/>
        <v>0.26775956284153007</v>
      </c>
      <c r="Q17" s="226">
        <f t="shared" si="23"/>
        <v>0.12568306010928962</v>
      </c>
      <c r="R17" s="226">
        <f t="shared" si="23"/>
        <v>0.18032786885245902</v>
      </c>
      <c r="S17" s="226">
        <f t="shared" si="23"/>
        <v>0.11475409836065574</v>
      </c>
      <c r="T17" s="226">
        <f t="shared" si="23"/>
        <v>2.185792349726776E-2</v>
      </c>
      <c r="U17" s="226">
        <f t="shared" si="23"/>
        <v>1.6393442622950821E-2</v>
      </c>
      <c r="V17" s="226">
        <f t="shared" si="23"/>
        <v>5.4644808743169399E-3</v>
      </c>
      <c r="W17" s="226">
        <f t="shared" si="3"/>
        <v>1</v>
      </c>
      <c r="Y17" s="4" t="s">
        <v>26</v>
      </c>
      <c r="Z17" s="228">
        <f t="shared" si="4"/>
        <v>0.26775956284153007</v>
      </c>
      <c r="AA17" s="228">
        <f t="shared" si="5"/>
        <v>0.68852459016393441</v>
      </c>
      <c r="AB17" s="228">
        <f t="shared" si="6"/>
        <v>3.825136612021858E-2</v>
      </c>
      <c r="AD17" s="4" t="s">
        <v>26</v>
      </c>
      <c r="AE17" s="58">
        <f t="shared" si="7"/>
        <v>0.26775956284153007</v>
      </c>
      <c r="AF17" s="58">
        <f t="shared" si="8"/>
        <v>0.57377049180327866</v>
      </c>
      <c r="AG17" s="58">
        <f t="shared" si="9"/>
        <v>0.15300546448087432</v>
      </c>
      <c r="AH17" s="58">
        <f t="shared" si="10"/>
        <v>5.4644808743169399E-3</v>
      </c>
      <c r="AI17" s="58">
        <f t="shared" si="11"/>
        <v>1</v>
      </c>
    </row>
    <row r="18" spans="1:35" x14ac:dyDescent="0.25">
      <c r="A18" s="221" t="s">
        <v>49</v>
      </c>
      <c r="B18" s="56">
        <v>19</v>
      </c>
      <c r="C18" s="56">
        <v>43</v>
      </c>
      <c r="D18" s="56">
        <v>42</v>
      </c>
      <c r="E18" s="56">
        <v>33</v>
      </c>
      <c r="F18" s="56">
        <v>16</v>
      </c>
      <c r="G18" s="56">
        <v>10</v>
      </c>
      <c r="H18" s="56">
        <v>8</v>
      </c>
      <c r="I18" s="56">
        <v>4</v>
      </c>
      <c r="J18" s="56">
        <v>0</v>
      </c>
      <c r="K18" s="26">
        <f t="shared" si="1"/>
        <v>175</v>
      </c>
      <c r="L18" s="5"/>
      <c r="M18" s="221" t="s">
        <v>49</v>
      </c>
      <c r="N18" s="226">
        <f>B18/$K$18</f>
        <v>0.10857142857142857</v>
      </c>
      <c r="O18" s="226">
        <f t="shared" ref="O18:V18" si="24">C18/$K$18</f>
        <v>0.24571428571428572</v>
      </c>
      <c r="P18" s="226">
        <f t="shared" si="24"/>
        <v>0.24</v>
      </c>
      <c r="Q18" s="226">
        <f t="shared" si="24"/>
        <v>0.18857142857142858</v>
      </c>
      <c r="R18" s="226">
        <f t="shared" si="24"/>
        <v>9.1428571428571428E-2</v>
      </c>
      <c r="S18" s="226">
        <f t="shared" si="24"/>
        <v>5.7142857142857141E-2</v>
      </c>
      <c r="T18" s="226">
        <f t="shared" si="24"/>
        <v>4.5714285714285714E-2</v>
      </c>
      <c r="U18" s="226">
        <f t="shared" si="24"/>
        <v>2.2857142857142857E-2</v>
      </c>
      <c r="V18" s="226">
        <f t="shared" si="24"/>
        <v>0</v>
      </c>
      <c r="W18" s="226">
        <f t="shared" si="3"/>
        <v>1</v>
      </c>
      <c r="Y18" s="4" t="s">
        <v>49</v>
      </c>
      <c r="Z18" s="228">
        <f t="shared" si="4"/>
        <v>0.35428571428571431</v>
      </c>
      <c r="AA18" s="228">
        <f t="shared" si="5"/>
        <v>0.57714285714285718</v>
      </c>
      <c r="AB18" s="228">
        <f t="shared" si="6"/>
        <v>6.8571428571428575E-2</v>
      </c>
      <c r="AD18" s="4" t="s">
        <v>49</v>
      </c>
      <c r="AE18" s="58">
        <f t="shared" si="7"/>
        <v>0.35428571428571431</v>
      </c>
      <c r="AF18" s="58">
        <f t="shared" si="8"/>
        <v>0.52</v>
      </c>
      <c r="AG18" s="58">
        <f t="shared" si="9"/>
        <v>0.12571428571428572</v>
      </c>
      <c r="AH18" s="58">
        <f t="shared" si="10"/>
        <v>0</v>
      </c>
      <c r="AI18" s="58">
        <f t="shared" si="11"/>
        <v>1</v>
      </c>
    </row>
    <row r="19" spans="1:35" x14ac:dyDescent="0.25">
      <c r="A19" s="221" t="s">
        <v>16</v>
      </c>
      <c r="B19" s="56">
        <v>4</v>
      </c>
      <c r="C19" s="56">
        <v>32</v>
      </c>
      <c r="D19" s="56">
        <v>33</v>
      </c>
      <c r="E19" s="56">
        <v>24</v>
      </c>
      <c r="F19" s="56">
        <v>18</v>
      </c>
      <c r="G19" s="56">
        <v>13</v>
      </c>
      <c r="H19" s="56">
        <v>3</v>
      </c>
      <c r="I19" s="56">
        <v>3</v>
      </c>
      <c r="J19" s="56">
        <v>0</v>
      </c>
      <c r="K19" s="26">
        <f t="shared" si="1"/>
        <v>130</v>
      </c>
      <c r="L19" s="5"/>
      <c r="M19" s="221" t="s">
        <v>16</v>
      </c>
      <c r="N19" s="226">
        <f>B19/$K$19</f>
        <v>3.0769230769230771E-2</v>
      </c>
      <c r="O19" s="226">
        <f t="shared" ref="O19:V19" si="25">C19/$K$19</f>
        <v>0.24615384615384617</v>
      </c>
      <c r="P19" s="226">
        <f t="shared" si="25"/>
        <v>0.25384615384615383</v>
      </c>
      <c r="Q19" s="226">
        <f t="shared" si="25"/>
        <v>0.18461538461538463</v>
      </c>
      <c r="R19" s="226">
        <f t="shared" si="25"/>
        <v>0.13846153846153847</v>
      </c>
      <c r="S19" s="226">
        <f t="shared" si="25"/>
        <v>0.1</v>
      </c>
      <c r="T19" s="226">
        <f t="shared" si="25"/>
        <v>2.3076923076923078E-2</v>
      </c>
      <c r="U19" s="226">
        <f t="shared" si="25"/>
        <v>2.3076923076923078E-2</v>
      </c>
      <c r="V19" s="226">
        <f t="shared" si="25"/>
        <v>0</v>
      </c>
      <c r="W19" s="226">
        <f t="shared" si="3"/>
        <v>1</v>
      </c>
      <c r="Y19" s="4" t="s">
        <v>16</v>
      </c>
      <c r="Z19" s="228">
        <f t="shared" si="4"/>
        <v>0.27692307692307694</v>
      </c>
      <c r="AA19" s="228">
        <f t="shared" si="5"/>
        <v>0.67692307692307685</v>
      </c>
      <c r="AB19" s="228">
        <f t="shared" si="6"/>
        <v>4.6153846153846156E-2</v>
      </c>
      <c r="AD19" s="4" t="s">
        <v>16</v>
      </c>
      <c r="AE19" s="58">
        <f t="shared" si="7"/>
        <v>0.27692307692307694</v>
      </c>
      <c r="AF19" s="58">
        <f t="shared" si="8"/>
        <v>0.57692307692307687</v>
      </c>
      <c r="AG19" s="58">
        <f t="shared" si="9"/>
        <v>0.14615384615384616</v>
      </c>
      <c r="AH19" s="58">
        <f t="shared" si="10"/>
        <v>0</v>
      </c>
      <c r="AI19" s="58">
        <f t="shared" si="11"/>
        <v>1</v>
      </c>
    </row>
    <row r="20" spans="1:35" x14ac:dyDescent="0.25">
      <c r="A20" s="221" t="s">
        <v>51</v>
      </c>
      <c r="B20" s="56">
        <v>3</v>
      </c>
      <c r="C20" s="56">
        <v>17</v>
      </c>
      <c r="D20" s="56">
        <v>7</v>
      </c>
      <c r="E20" s="56">
        <v>17</v>
      </c>
      <c r="F20" s="56">
        <v>14</v>
      </c>
      <c r="G20" s="56">
        <v>30</v>
      </c>
      <c r="H20" s="56">
        <v>2</v>
      </c>
      <c r="I20" s="56">
        <v>0</v>
      </c>
      <c r="J20" s="56">
        <v>0</v>
      </c>
      <c r="K20" s="26">
        <f t="shared" si="1"/>
        <v>90</v>
      </c>
      <c r="L20" s="5"/>
      <c r="M20" s="221" t="s">
        <v>51</v>
      </c>
      <c r="N20" s="226">
        <f>B20/$K$20</f>
        <v>3.3333333333333333E-2</v>
      </c>
      <c r="O20" s="226">
        <f t="shared" ref="O20:V20" si="26">C20/$K$20</f>
        <v>0.18888888888888888</v>
      </c>
      <c r="P20" s="226">
        <f t="shared" si="26"/>
        <v>7.7777777777777779E-2</v>
      </c>
      <c r="Q20" s="226">
        <f t="shared" si="26"/>
        <v>0.18888888888888888</v>
      </c>
      <c r="R20" s="226">
        <f t="shared" si="26"/>
        <v>0.15555555555555556</v>
      </c>
      <c r="S20" s="226">
        <f t="shared" si="26"/>
        <v>0.33333333333333331</v>
      </c>
      <c r="T20" s="226">
        <f t="shared" si="26"/>
        <v>2.2222222222222223E-2</v>
      </c>
      <c r="U20" s="226">
        <f t="shared" si="26"/>
        <v>0</v>
      </c>
      <c r="V20" s="226">
        <f t="shared" si="26"/>
        <v>0</v>
      </c>
      <c r="W20" s="226">
        <f t="shared" si="3"/>
        <v>0.99999999999999989</v>
      </c>
      <c r="Y20" s="4" t="s">
        <v>51</v>
      </c>
      <c r="Z20" s="228">
        <f t="shared" si="4"/>
        <v>0.22222222222222221</v>
      </c>
      <c r="AA20" s="228">
        <f t="shared" si="5"/>
        <v>0.75555555555555554</v>
      </c>
      <c r="AB20" s="228">
        <f t="shared" si="6"/>
        <v>2.2222222222222223E-2</v>
      </c>
      <c r="AD20" s="4" t="s">
        <v>51</v>
      </c>
      <c r="AE20" s="58">
        <f t="shared" si="7"/>
        <v>0.22222222222222221</v>
      </c>
      <c r="AF20" s="58">
        <f t="shared" si="8"/>
        <v>0.42222222222222222</v>
      </c>
      <c r="AG20" s="58">
        <f t="shared" si="9"/>
        <v>0.35555555555555551</v>
      </c>
      <c r="AH20" s="58">
        <f t="shared" si="10"/>
        <v>0</v>
      </c>
      <c r="AI20" s="58">
        <f t="shared" si="11"/>
        <v>0.99999999999999989</v>
      </c>
    </row>
    <row r="21" spans="1:35" x14ac:dyDescent="0.25">
      <c r="A21" s="221" t="s">
        <v>39</v>
      </c>
      <c r="B21" s="56">
        <v>5</v>
      </c>
      <c r="C21" s="56">
        <v>14</v>
      </c>
      <c r="D21" s="56">
        <v>11</v>
      </c>
      <c r="E21" s="56">
        <v>21</v>
      </c>
      <c r="F21" s="56">
        <v>9</v>
      </c>
      <c r="G21" s="56">
        <v>2</v>
      </c>
      <c r="H21" s="56">
        <v>0</v>
      </c>
      <c r="I21" s="56">
        <v>0</v>
      </c>
      <c r="J21" s="56">
        <v>0</v>
      </c>
      <c r="K21" s="26">
        <f t="shared" si="1"/>
        <v>62</v>
      </c>
      <c r="L21" s="5"/>
      <c r="M21" s="221" t="s">
        <v>39</v>
      </c>
      <c r="N21" s="226">
        <f>B21/$K$21</f>
        <v>8.0645161290322578E-2</v>
      </c>
      <c r="O21" s="226">
        <f t="shared" ref="O21:V21" si="27">C21/$K$21</f>
        <v>0.22580645161290322</v>
      </c>
      <c r="P21" s="226">
        <f t="shared" si="27"/>
        <v>0.17741935483870969</v>
      </c>
      <c r="Q21" s="226">
        <f t="shared" si="27"/>
        <v>0.33870967741935482</v>
      </c>
      <c r="R21" s="226">
        <f t="shared" si="27"/>
        <v>0.14516129032258066</v>
      </c>
      <c r="S21" s="226">
        <f t="shared" si="27"/>
        <v>3.2258064516129031E-2</v>
      </c>
      <c r="T21" s="226">
        <f t="shared" si="27"/>
        <v>0</v>
      </c>
      <c r="U21" s="226">
        <f t="shared" si="27"/>
        <v>0</v>
      </c>
      <c r="V21" s="226">
        <f t="shared" si="27"/>
        <v>0</v>
      </c>
      <c r="W21" s="226">
        <f t="shared" si="3"/>
        <v>0.99999999999999989</v>
      </c>
      <c r="Y21" s="4" t="s">
        <v>39</v>
      </c>
      <c r="Z21" s="228">
        <f t="shared" si="4"/>
        <v>0.30645161290322581</v>
      </c>
      <c r="AA21" s="228">
        <f t="shared" si="5"/>
        <v>0.69354838709677413</v>
      </c>
      <c r="AB21" s="228">
        <f t="shared" si="6"/>
        <v>0</v>
      </c>
      <c r="AD21" s="4" t="s">
        <v>39</v>
      </c>
      <c r="AE21" s="58">
        <f t="shared" si="7"/>
        <v>0.30645161290322581</v>
      </c>
      <c r="AF21" s="58">
        <f t="shared" si="8"/>
        <v>0.66129032258064513</v>
      </c>
      <c r="AG21" s="58">
        <f t="shared" si="9"/>
        <v>3.2258064516129031E-2</v>
      </c>
      <c r="AH21" s="58">
        <f t="shared" si="10"/>
        <v>0</v>
      </c>
      <c r="AI21" s="58">
        <f t="shared" si="11"/>
        <v>1</v>
      </c>
    </row>
    <row r="22" spans="1:35" x14ac:dyDescent="0.25">
      <c r="A22" s="221" t="s">
        <v>42</v>
      </c>
      <c r="B22" s="56">
        <v>7</v>
      </c>
      <c r="C22" s="56">
        <v>25</v>
      </c>
      <c r="D22" s="56">
        <v>8</v>
      </c>
      <c r="E22" s="56">
        <v>10</v>
      </c>
      <c r="F22" s="56">
        <v>2</v>
      </c>
      <c r="G22" s="56">
        <v>1</v>
      </c>
      <c r="H22" s="56">
        <v>0</v>
      </c>
      <c r="I22" s="56">
        <v>0</v>
      </c>
      <c r="J22" s="56">
        <v>0</v>
      </c>
      <c r="K22" s="26">
        <f t="shared" si="1"/>
        <v>53</v>
      </c>
      <c r="L22" s="5"/>
      <c r="M22" s="221" t="s">
        <v>42</v>
      </c>
      <c r="N22" s="226">
        <f>B22/$K$22</f>
        <v>0.13207547169811321</v>
      </c>
      <c r="O22" s="226">
        <f t="shared" ref="O22:V22" si="28">C22/$K$22</f>
        <v>0.47169811320754718</v>
      </c>
      <c r="P22" s="226">
        <f t="shared" si="28"/>
        <v>0.15094339622641509</v>
      </c>
      <c r="Q22" s="226">
        <f t="shared" si="28"/>
        <v>0.18867924528301888</v>
      </c>
      <c r="R22" s="226">
        <f t="shared" si="28"/>
        <v>3.7735849056603772E-2</v>
      </c>
      <c r="S22" s="226">
        <f t="shared" si="28"/>
        <v>1.8867924528301886E-2</v>
      </c>
      <c r="T22" s="226">
        <f t="shared" si="28"/>
        <v>0</v>
      </c>
      <c r="U22" s="226">
        <f t="shared" si="28"/>
        <v>0</v>
      </c>
      <c r="V22" s="226">
        <f t="shared" si="28"/>
        <v>0</v>
      </c>
      <c r="W22" s="226">
        <f t="shared" si="3"/>
        <v>1</v>
      </c>
      <c r="Y22" s="4" t="s">
        <v>42</v>
      </c>
      <c r="Z22" s="228">
        <f t="shared" si="4"/>
        <v>0.60377358490566035</v>
      </c>
      <c r="AA22" s="228">
        <f t="shared" si="5"/>
        <v>0.39622641509433965</v>
      </c>
      <c r="AB22" s="228">
        <f t="shared" si="6"/>
        <v>0</v>
      </c>
      <c r="AD22" s="4" t="s">
        <v>42</v>
      </c>
      <c r="AE22" s="58">
        <f t="shared" si="7"/>
        <v>0.60377358490566035</v>
      </c>
      <c r="AF22" s="58">
        <f t="shared" si="8"/>
        <v>0.37735849056603776</v>
      </c>
      <c r="AG22" s="58">
        <f t="shared" si="9"/>
        <v>1.8867924528301886E-2</v>
      </c>
      <c r="AH22" s="58">
        <f t="shared" si="10"/>
        <v>0</v>
      </c>
      <c r="AI22" s="58">
        <f t="shared" si="11"/>
        <v>1</v>
      </c>
    </row>
    <row r="23" spans="1:35" x14ac:dyDescent="0.25">
      <c r="A23" s="221" t="s">
        <v>53</v>
      </c>
      <c r="B23" s="56">
        <v>5</v>
      </c>
      <c r="C23" s="56">
        <v>9</v>
      </c>
      <c r="D23" s="56">
        <v>8</v>
      </c>
      <c r="E23" s="56">
        <v>4</v>
      </c>
      <c r="F23" s="56">
        <v>2</v>
      </c>
      <c r="G23" s="56">
        <v>2</v>
      </c>
      <c r="H23" s="56">
        <v>1</v>
      </c>
      <c r="I23" s="56">
        <v>0</v>
      </c>
      <c r="J23" s="56">
        <v>0</v>
      </c>
      <c r="K23" s="26">
        <f t="shared" si="1"/>
        <v>31</v>
      </c>
      <c r="L23" s="5"/>
      <c r="M23" s="221" t="s">
        <v>53</v>
      </c>
      <c r="N23" s="226">
        <f>B23/$K$23</f>
        <v>0.16129032258064516</v>
      </c>
      <c r="O23" s="226">
        <f t="shared" ref="O23:V23" si="29">C23/$K$23</f>
        <v>0.29032258064516131</v>
      </c>
      <c r="P23" s="226">
        <f t="shared" si="29"/>
        <v>0.25806451612903225</v>
      </c>
      <c r="Q23" s="226">
        <f t="shared" si="29"/>
        <v>0.12903225806451613</v>
      </c>
      <c r="R23" s="226">
        <f t="shared" si="29"/>
        <v>6.4516129032258063E-2</v>
      </c>
      <c r="S23" s="226">
        <f t="shared" si="29"/>
        <v>6.4516129032258063E-2</v>
      </c>
      <c r="T23" s="226">
        <f t="shared" si="29"/>
        <v>3.2258064516129031E-2</v>
      </c>
      <c r="U23" s="226">
        <f t="shared" si="29"/>
        <v>0</v>
      </c>
      <c r="V23" s="226">
        <f t="shared" si="29"/>
        <v>0</v>
      </c>
      <c r="W23" s="226">
        <f t="shared" si="3"/>
        <v>1</v>
      </c>
      <c r="Y23" s="4" t="s">
        <v>53</v>
      </c>
      <c r="Z23" s="228">
        <f t="shared" si="4"/>
        <v>0.45161290322580649</v>
      </c>
      <c r="AA23" s="228">
        <f t="shared" si="5"/>
        <v>0.5161290322580645</v>
      </c>
      <c r="AB23" s="228">
        <f t="shared" si="6"/>
        <v>3.2258064516129031E-2</v>
      </c>
      <c r="AD23" s="4" t="s">
        <v>53</v>
      </c>
      <c r="AE23" s="58">
        <f t="shared" si="7"/>
        <v>0.45161290322580649</v>
      </c>
      <c r="AF23" s="58">
        <f t="shared" si="8"/>
        <v>0.45161290322580644</v>
      </c>
      <c r="AG23" s="58">
        <f t="shared" si="9"/>
        <v>9.6774193548387094E-2</v>
      </c>
      <c r="AH23" s="58">
        <f t="shared" si="10"/>
        <v>0</v>
      </c>
      <c r="AI23" s="58">
        <f t="shared" si="11"/>
        <v>1</v>
      </c>
    </row>
    <row r="24" spans="1:35" x14ac:dyDescent="0.25">
      <c r="A24" s="221" t="s">
        <v>64</v>
      </c>
      <c r="B24" s="56">
        <v>1</v>
      </c>
      <c r="C24" s="56">
        <v>9</v>
      </c>
      <c r="D24" s="56">
        <v>11</v>
      </c>
      <c r="E24" s="56">
        <v>3</v>
      </c>
      <c r="F24" s="56">
        <v>4</v>
      </c>
      <c r="G24" s="56">
        <v>1</v>
      </c>
      <c r="H24" s="56">
        <v>0</v>
      </c>
      <c r="I24" s="56">
        <v>0</v>
      </c>
      <c r="J24" s="56">
        <v>0</v>
      </c>
      <c r="K24" s="26">
        <f t="shared" si="1"/>
        <v>29</v>
      </c>
      <c r="L24" s="5"/>
      <c r="M24" s="221" t="s">
        <v>64</v>
      </c>
      <c r="N24" s="226">
        <f>B24/$K$24</f>
        <v>3.4482758620689655E-2</v>
      </c>
      <c r="O24" s="226">
        <f t="shared" ref="O24:V24" si="30">C24/$K$24</f>
        <v>0.31034482758620691</v>
      </c>
      <c r="P24" s="226">
        <f t="shared" si="30"/>
        <v>0.37931034482758619</v>
      </c>
      <c r="Q24" s="226">
        <f t="shared" si="30"/>
        <v>0.10344827586206896</v>
      </c>
      <c r="R24" s="226">
        <f t="shared" si="30"/>
        <v>0.13793103448275862</v>
      </c>
      <c r="S24" s="226">
        <f t="shared" si="30"/>
        <v>3.4482758620689655E-2</v>
      </c>
      <c r="T24" s="226">
        <f t="shared" si="30"/>
        <v>0</v>
      </c>
      <c r="U24" s="226">
        <f t="shared" si="30"/>
        <v>0</v>
      </c>
      <c r="V24" s="226">
        <f t="shared" si="30"/>
        <v>0</v>
      </c>
      <c r="W24" s="226">
        <f t="shared" si="3"/>
        <v>0.99999999999999989</v>
      </c>
      <c r="Y24" s="4" t="s">
        <v>64</v>
      </c>
      <c r="Z24" s="228">
        <f t="shared" si="4"/>
        <v>0.34482758620689657</v>
      </c>
      <c r="AA24" s="228">
        <f t="shared" si="5"/>
        <v>0.65517241379310331</v>
      </c>
      <c r="AB24" s="228">
        <f t="shared" si="6"/>
        <v>0</v>
      </c>
      <c r="AD24" s="4" t="s">
        <v>64</v>
      </c>
      <c r="AE24" s="58">
        <f t="shared" si="7"/>
        <v>0.34482758620689657</v>
      </c>
      <c r="AF24" s="58">
        <f t="shared" si="8"/>
        <v>0.6206896551724137</v>
      </c>
      <c r="AG24" s="58">
        <f t="shared" si="9"/>
        <v>3.4482758620689655E-2</v>
      </c>
      <c r="AH24" s="58">
        <f t="shared" si="10"/>
        <v>0</v>
      </c>
      <c r="AI24" s="58">
        <f t="shared" si="11"/>
        <v>0.99999999999999989</v>
      </c>
    </row>
    <row r="25" spans="1:35" x14ac:dyDescent="0.25">
      <c r="A25" s="221" t="s">
        <v>62</v>
      </c>
      <c r="B25" s="56">
        <v>3</v>
      </c>
      <c r="C25" s="56">
        <v>5</v>
      </c>
      <c r="D25" s="56">
        <v>3</v>
      </c>
      <c r="E25" s="56">
        <v>0</v>
      </c>
      <c r="F25" s="56">
        <v>2</v>
      </c>
      <c r="G25" s="56">
        <v>1</v>
      </c>
      <c r="H25" s="56">
        <v>1</v>
      </c>
      <c r="I25" s="56">
        <v>0</v>
      </c>
      <c r="J25" s="56">
        <v>0</v>
      </c>
      <c r="K25" s="26">
        <f t="shared" si="1"/>
        <v>15</v>
      </c>
      <c r="L25" s="5"/>
      <c r="M25" s="221" t="s">
        <v>62</v>
      </c>
      <c r="N25" s="226">
        <f>B25/$K$25</f>
        <v>0.2</v>
      </c>
      <c r="O25" s="226">
        <f t="shared" ref="O25:V25" si="31">C25/$K$25</f>
        <v>0.33333333333333331</v>
      </c>
      <c r="P25" s="226">
        <f t="shared" si="31"/>
        <v>0.2</v>
      </c>
      <c r="Q25" s="226">
        <f t="shared" si="31"/>
        <v>0</v>
      </c>
      <c r="R25" s="226">
        <f t="shared" si="31"/>
        <v>0.13333333333333333</v>
      </c>
      <c r="S25" s="226">
        <f t="shared" si="31"/>
        <v>6.6666666666666666E-2</v>
      </c>
      <c r="T25" s="226">
        <f t="shared" si="31"/>
        <v>6.6666666666666666E-2</v>
      </c>
      <c r="U25" s="226">
        <f t="shared" si="31"/>
        <v>0</v>
      </c>
      <c r="V25" s="226">
        <f t="shared" si="31"/>
        <v>0</v>
      </c>
      <c r="W25" s="226">
        <f t="shared" si="3"/>
        <v>1</v>
      </c>
      <c r="Y25" s="4" t="s">
        <v>62</v>
      </c>
      <c r="Z25" s="228">
        <f t="shared" si="4"/>
        <v>0.53333333333333333</v>
      </c>
      <c r="AA25" s="228">
        <f t="shared" si="5"/>
        <v>0.4</v>
      </c>
      <c r="AB25" s="228">
        <f t="shared" si="6"/>
        <v>6.6666666666666666E-2</v>
      </c>
      <c r="AD25" s="4" t="s">
        <v>62</v>
      </c>
      <c r="AE25" s="58">
        <f t="shared" si="7"/>
        <v>0.53333333333333333</v>
      </c>
      <c r="AF25" s="58">
        <f t="shared" si="8"/>
        <v>0.33333333333333337</v>
      </c>
      <c r="AG25" s="58">
        <f t="shared" si="9"/>
        <v>0.13333333333333333</v>
      </c>
      <c r="AH25" s="58">
        <f t="shared" si="10"/>
        <v>0</v>
      </c>
      <c r="AI25" s="58">
        <f t="shared" si="11"/>
        <v>1</v>
      </c>
    </row>
    <row r="26" spans="1:35" s="208" customFormat="1" x14ac:dyDescent="0.25">
      <c r="A26" s="221" t="s">
        <v>59</v>
      </c>
      <c r="B26" s="56">
        <v>4</v>
      </c>
      <c r="C26" s="56">
        <v>2</v>
      </c>
      <c r="D26" s="56">
        <v>0</v>
      </c>
      <c r="E26" s="56">
        <v>1</v>
      </c>
      <c r="F26" s="56">
        <v>5</v>
      </c>
      <c r="G26" s="56">
        <v>1</v>
      </c>
      <c r="H26" s="56">
        <v>0</v>
      </c>
      <c r="I26" s="56">
        <v>2</v>
      </c>
      <c r="J26" s="56">
        <v>0</v>
      </c>
      <c r="K26" s="26">
        <f t="shared" si="1"/>
        <v>15</v>
      </c>
      <c r="L26" s="5"/>
      <c r="M26" s="221" t="s">
        <v>59</v>
      </c>
      <c r="N26" s="226">
        <f>B26/$K$25</f>
        <v>0.26666666666666666</v>
      </c>
      <c r="O26" s="226">
        <f t="shared" ref="O26" si="32">C26/$K$25</f>
        <v>0.13333333333333333</v>
      </c>
      <c r="P26" s="226">
        <f t="shared" ref="P26" si="33">D26/$K$25</f>
        <v>0</v>
      </c>
      <c r="Q26" s="226">
        <f t="shared" ref="Q26" si="34">E26/$K$25</f>
        <v>6.6666666666666666E-2</v>
      </c>
      <c r="R26" s="226">
        <f t="shared" ref="R26" si="35">F26/$K$25</f>
        <v>0.33333333333333331</v>
      </c>
      <c r="S26" s="226">
        <f t="shared" ref="S26" si="36">G26/$K$25</f>
        <v>6.6666666666666666E-2</v>
      </c>
      <c r="T26" s="226">
        <f t="shared" ref="T26" si="37">H26/$K$25</f>
        <v>0</v>
      </c>
      <c r="U26" s="226">
        <f t="shared" ref="U26" si="38">I26/$K$25</f>
        <v>0.13333333333333333</v>
      </c>
      <c r="V26" s="226">
        <f t="shared" ref="V26" si="39">J26/$K$25</f>
        <v>0</v>
      </c>
      <c r="W26" s="226">
        <f t="shared" ref="W26" si="40">SUM(N26:V26)</f>
        <v>1</v>
      </c>
      <c r="Y26" s="4" t="s">
        <v>59</v>
      </c>
      <c r="Z26" s="228">
        <f t="shared" ref="Z26" si="41">N26+O26</f>
        <v>0.4</v>
      </c>
      <c r="AA26" s="228">
        <f t="shared" ref="AA26" si="42">P26+Q26+R26+S26</f>
        <v>0.46666666666666662</v>
      </c>
      <c r="AB26" s="228">
        <f t="shared" ref="AB26" si="43">T26+U26</f>
        <v>0.13333333333333333</v>
      </c>
      <c r="AD26" s="4" t="s">
        <v>59</v>
      </c>
      <c r="AE26" s="58">
        <f t="shared" ref="AE26" si="44">Z26</f>
        <v>0.4</v>
      </c>
      <c r="AF26" s="58">
        <f t="shared" ref="AF26" si="45">P26+Q26+R26</f>
        <v>0.39999999999999997</v>
      </c>
      <c r="AG26" s="58">
        <f t="shared" ref="AG26" si="46">S26+T26+U26</f>
        <v>0.2</v>
      </c>
      <c r="AH26" s="58">
        <f t="shared" ref="AH26" si="47">V26</f>
        <v>0</v>
      </c>
      <c r="AI26" s="58">
        <f t="shared" ref="AI26" si="48">SUM(AE26:AH26)</f>
        <v>1</v>
      </c>
    </row>
    <row r="27" spans="1:35" s="208" customFormat="1" x14ac:dyDescent="0.25">
      <c r="A27" s="221" t="s">
        <v>68</v>
      </c>
      <c r="B27" s="56">
        <v>3</v>
      </c>
      <c r="C27" s="56">
        <v>6</v>
      </c>
      <c r="D27" s="56">
        <v>0</v>
      </c>
      <c r="E27" s="56">
        <v>0</v>
      </c>
      <c r="F27" s="56">
        <v>1</v>
      </c>
      <c r="G27" s="56">
        <v>3</v>
      </c>
      <c r="H27" s="56">
        <v>0</v>
      </c>
      <c r="I27" s="56">
        <v>0</v>
      </c>
      <c r="J27" s="56">
        <v>0</v>
      </c>
      <c r="K27" s="26">
        <f t="shared" si="1"/>
        <v>13</v>
      </c>
      <c r="L27" s="5"/>
      <c r="M27" s="221" t="s">
        <v>68</v>
      </c>
      <c r="N27" s="226">
        <f>B27/$K$25</f>
        <v>0.2</v>
      </c>
      <c r="O27" s="226">
        <f t="shared" ref="O27" si="49">C27/$K$25</f>
        <v>0.4</v>
      </c>
      <c r="P27" s="226">
        <f t="shared" ref="P27" si="50">D27/$K$25</f>
        <v>0</v>
      </c>
      <c r="Q27" s="226">
        <f t="shared" ref="Q27" si="51">E27/$K$25</f>
        <v>0</v>
      </c>
      <c r="R27" s="226">
        <f t="shared" ref="R27" si="52">F27/$K$25</f>
        <v>6.6666666666666666E-2</v>
      </c>
      <c r="S27" s="226">
        <f t="shared" ref="S27" si="53">G27/$K$25</f>
        <v>0.2</v>
      </c>
      <c r="T27" s="226">
        <f t="shared" ref="T27" si="54">H27/$K$25</f>
        <v>0</v>
      </c>
      <c r="U27" s="226">
        <f t="shared" ref="U27" si="55">I27/$K$25</f>
        <v>0</v>
      </c>
      <c r="V27" s="226">
        <f t="shared" ref="V27" si="56">J27/$K$25</f>
        <v>0</v>
      </c>
      <c r="W27" s="226">
        <f t="shared" ref="W27" si="57">SUM(N27:V27)</f>
        <v>0.8666666666666667</v>
      </c>
      <c r="Y27" s="4" t="s">
        <v>68</v>
      </c>
      <c r="Z27" s="228">
        <f t="shared" ref="Z27" si="58">N27+O27</f>
        <v>0.60000000000000009</v>
      </c>
      <c r="AA27" s="228">
        <f t="shared" ref="AA27" si="59">P27+Q27+R27+S27</f>
        <v>0.26666666666666666</v>
      </c>
      <c r="AB27" s="228">
        <f t="shared" ref="AB27" si="60">T27+U27</f>
        <v>0</v>
      </c>
      <c r="AD27" s="4" t="s">
        <v>68</v>
      </c>
      <c r="AE27" s="58">
        <f t="shared" ref="AE27" si="61">Z27</f>
        <v>0.60000000000000009</v>
      </c>
      <c r="AF27" s="58">
        <f t="shared" ref="AF27" si="62">P27+Q27+R27</f>
        <v>6.6666666666666666E-2</v>
      </c>
      <c r="AG27" s="58">
        <f t="shared" ref="AG27" si="63">S27+T27+U27</f>
        <v>0.2</v>
      </c>
      <c r="AH27" s="58">
        <f t="shared" ref="AH27" si="64">V27</f>
        <v>0</v>
      </c>
      <c r="AI27" s="58">
        <f t="shared" ref="AI27" si="65">SUM(AE27:AH27)</f>
        <v>0.8666666666666667</v>
      </c>
    </row>
    <row r="28" spans="1:35" s="208" customFormat="1" x14ac:dyDescent="0.25">
      <c r="A28" s="221" t="s">
        <v>70</v>
      </c>
      <c r="B28" s="56">
        <v>0</v>
      </c>
      <c r="C28" s="56">
        <v>3</v>
      </c>
      <c r="D28" s="56">
        <v>0</v>
      </c>
      <c r="E28" s="56">
        <v>3</v>
      </c>
      <c r="F28" s="56">
        <v>1</v>
      </c>
      <c r="G28" s="56">
        <v>1</v>
      </c>
      <c r="H28" s="56">
        <v>0</v>
      </c>
      <c r="I28" s="56">
        <v>2</v>
      </c>
      <c r="J28" s="56">
        <v>0</v>
      </c>
      <c r="K28" s="26">
        <f t="shared" si="1"/>
        <v>10</v>
      </c>
      <c r="L28" s="5"/>
      <c r="M28" s="221" t="s">
        <v>70</v>
      </c>
      <c r="N28" s="226">
        <f>B28/$K$25</f>
        <v>0</v>
      </c>
      <c r="O28" s="226">
        <f t="shared" ref="O28" si="66">C28/$K$25</f>
        <v>0.2</v>
      </c>
      <c r="P28" s="226">
        <f t="shared" ref="P28" si="67">D28/$K$25</f>
        <v>0</v>
      </c>
      <c r="Q28" s="226">
        <f t="shared" ref="Q28" si="68">E28/$K$25</f>
        <v>0.2</v>
      </c>
      <c r="R28" s="226">
        <f t="shared" ref="R28" si="69">F28/$K$25</f>
        <v>6.6666666666666666E-2</v>
      </c>
      <c r="S28" s="226">
        <f t="shared" ref="S28" si="70">G28/$K$25</f>
        <v>6.6666666666666666E-2</v>
      </c>
      <c r="T28" s="226">
        <f t="shared" ref="T28" si="71">H28/$K$25</f>
        <v>0</v>
      </c>
      <c r="U28" s="226">
        <f t="shared" ref="U28" si="72">I28/$K$25</f>
        <v>0.13333333333333333</v>
      </c>
      <c r="V28" s="226">
        <f t="shared" ref="V28" si="73">J28/$K$25</f>
        <v>0</v>
      </c>
      <c r="W28" s="226">
        <f t="shared" ref="W28" si="74">SUM(N28:V28)</f>
        <v>0.66666666666666663</v>
      </c>
      <c r="Y28" s="4" t="s">
        <v>70</v>
      </c>
      <c r="Z28" s="228">
        <f t="shared" ref="Z28" si="75">N28+O28</f>
        <v>0.2</v>
      </c>
      <c r="AA28" s="228">
        <f t="shared" ref="AA28" si="76">P28+Q28+R28+S28</f>
        <v>0.33333333333333331</v>
      </c>
      <c r="AB28" s="228">
        <f t="shared" ref="AB28" si="77">T28+U28</f>
        <v>0.13333333333333333</v>
      </c>
      <c r="AD28" s="4" t="s">
        <v>70</v>
      </c>
      <c r="AE28" s="58">
        <f t="shared" ref="AE28" si="78">Z28</f>
        <v>0.2</v>
      </c>
      <c r="AF28" s="58">
        <f t="shared" ref="AF28" si="79">P28+Q28+R28</f>
        <v>0.26666666666666666</v>
      </c>
      <c r="AG28" s="58">
        <f t="shared" ref="AG28" si="80">S28+T28+U28</f>
        <v>0.2</v>
      </c>
      <c r="AH28" s="58">
        <f t="shared" ref="AH28" si="81">V28</f>
        <v>0</v>
      </c>
      <c r="AI28" s="58">
        <f t="shared" ref="AI28" si="82">SUM(AE28:AH28)</f>
        <v>0.66666666666666674</v>
      </c>
    </row>
    <row r="29" spans="1:35" x14ac:dyDescent="0.25">
      <c r="A29" s="221" t="s">
        <v>296</v>
      </c>
      <c r="B29" s="56">
        <v>10</v>
      </c>
      <c r="C29" s="56">
        <v>23</v>
      </c>
      <c r="D29" s="56">
        <v>14</v>
      </c>
      <c r="E29" s="56">
        <v>13</v>
      </c>
      <c r="F29" s="56">
        <v>6</v>
      </c>
      <c r="G29" s="56">
        <v>11</v>
      </c>
      <c r="H29" s="56">
        <v>5</v>
      </c>
      <c r="I29" s="56">
        <v>0</v>
      </c>
      <c r="J29" s="56">
        <v>0</v>
      </c>
      <c r="K29" s="26">
        <f t="shared" si="1"/>
        <v>82</v>
      </c>
      <c r="L29" s="5"/>
      <c r="M29" s="221" t="s">
        <v>296</v>
      </c>
      <c r="N29" s="226">
        <f>B29/$K$29</f>
        <v>0.12195121951219512</v>
      </c>
      <c r="O29" s="226">
        <f t="shared" ref="O29:V29" si="83">C29/$K$29</f>
        <v>0.28048780487804881</v>
      </c>
      <c r="P29" s="226">
        <f t="shared" si="83"/>
        <v>0.17073170731707318</v>
      </c>
      <c r="Q29" s="226">
        <f t="shared" si="83"/>
        <v>0.15853658536585366</v>
      </c>
      <c r="R29" s="226">
        <f t="shared" si="83"/>
        <v>7.3170731707317069E-2</v>
      </c>
      <c r="S29" s="226">
        <f t="shared" si="83"/>
        <v>0.13414634146341464</v>
      </c>
      <c r="T29" s="226">
        <f t="shared" si="83"/>
        <v>6.097560975609756E-2</v>
      </c>
      <c r="U29" s="226">
        <f t="shared" si="83"/>
        <v>0</v>
      </c>
      <c r="V29" s="226">
        <f t="shared" si="83"/>
        <v>0</v>
      </c>
      <c r="W29" s="226">
        <f t="shared" si="3"/>
        <v>1</v>
      </c>
      <c r="Y29" s="4" t="s">
        <v>296</v>
      </c>
      <c r="Z29" s="228">
        <f t="shared" si="4"/>
        <v>0.40243902439024393</v>
      </c>
      <c r="AA29" s="228">
        <f t="shared" si="5"/>
        <v>0.53658536585365857</v>
      </c>
      <c r="AB29" s="228">
        <f t="shared" si="6"/>
        <v>6.097560975609756E-2</v>
      </c>
      <c r="AD29" s="4" t="s">
        <v>296</v>
      </c>
      <c r="AE29" s="58">
        <f t="shared" si="7"/>
        <v>0.40243902439024393</v>
      </c>
      <c r="AF29" s="58">
        <f t="shared" si="8"/>
        <v>0.40243902439024393</v>
      </c>
      <c r="AG29" s="58">
        <f t="shared" si="9"/>
        <v>0.1951219512195122</v>
      </c>
      <c r="AH29" s="58">
        <f t="shared" si="10"/>
        <v>0</v>
      </c>
      <c r="AI29" s="58">
        <f t="shared" si="11"/>
        <v>1</v>
      </c>
    </row>
    <row r="30" spans="1:35" x14ac:dyDescent="0.25">
      <c r="A30" s="222" t="s">
        <v>134</v>
      </c>
      <c r="B30" s="225">
        <f>SUM(B4:B29)</f>
        <v>1718</v>
      </c>
      <c r="C30" s="225">
        <f t="shared" ref="C30:K30" si="84">SUM(C4:C29)</f>
        <v>3174</v>
      </c>
      <c r="D30" s="225">
        <f t="shared" si="84"/>
        <v>1482</v>
      </c>
      <c r="E30" s="225">
        <f t="shared" si="84"/>
        <v>1283</v>
      </c>
      <c r="F30" s="225">
        <f t="shared" si="84"/>
        <v>1552</v>
      </c>
      <c r="G30" s="225">
        <f t="shared" si="84"/>
        <v>866</v>
      </c>
      <c r="H30" s="225">
        <f t="shared" si="84"/>
        <v>306</v>
      </c>
      <c r="I30" s="225">
        <f t="shared" si="84"/>
        <v>80</v>
      </c>
      <c r="J30" s="225">
        <f t="shared" si="84"/>
        <v>3</v>
      </c>
      <c r="K30" s="225">
        <f t="shared" si="84"/>
        <v>10464</v>
      </c>
      <c r="Y30" s="223" t="s">
        <v>134</v>
      </c>
    </row>
  </sheetData>
  <mergeCells count="2">
    <mergeCell ref="B2:J2"/>
    <mergeCell ref="N2:V2"/>
  </mergeCells>
  <conditionalFormatting sqref="N4:V4">
    <cfRule type="top10" dxfId="1" priority="2" rank="2"/>
  </conditionalFormatting>
  <conditionalFormatting sqref="N5:V5">
    <cfRule type="top10" dxfId="0" priority="1" rank="2"/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5"/>
  <sheetViews>
    <sheetView workbookViewId="0"/>
  </sheetViews>
  <sheetFormatPr defaultRowHeight="15" x14ac:dyDescent="0.25"/>
  <cols>
    <col min="1" max="1" width="20.42578125" style="192" customWidth="1"/>
    <col min="2" max="2" width="6.42578125" style="192" bestFit="1" customWidth="1"/>
    <col min="3" max="3" width="8.5703125" style="192" bestFit="1" customWidth="1"/>
    <col min="4" max="4" width="9" style="192" bestFit="1" customWidth="1"/>
    <col min="5" max="5" width="8.7109375" style="192" bestFit="1" customWidth="1"/>
    <col min="6" max="6" width="9.140625" style="192"/>
    <col min="7" max="7" width="17.42578125" style="192" bestFit="1" customWidth="1"/>
    <col min="8" max="8" width="11.85546875" style="192" customWidth="1"/>
    <col min="9" max="9" width="11.7109375" style="192" bestFit="1" customWidth="1"/>
    <col min="10" max="17" width="9.140625" style="192"/>
  </cols>
  <sheetData>
    <row r="1" spans="1:9" x14ac:dyDescent="0.25">
      <c r="A1" s="2" t="s">
        <v>285</v>
      </c>
    </row>
    <row r="4" spans="1:9" x14ac:dyDescent="0.25">
      <c r="A4" s="208"/>
      <c r="B4" s="208"/>
      <c r="C4" s="208"/>
      <c r="D4" s="208"/>
      <c r="E4" s="208"/>
      <c r="H4" s="162" t="s">
        <v>190</v>
      </c>
      <c r="I4" s="162" t="s">
        <v>191</v>
      </c>
    </row>
    <row r="5" spans="1:9" ht="26.25" x14ac:dyDescent="0.25">
      <c r="A5" s="28" t="s">
        <v>286</v>
      </c>
      <c r="B5" s="194" t="s">
        <v>264</v>
      </c>
      <c r="C5" s="195" t="s">
        <v>265</v>
      </c>
      <c r="D5" s="253" t="s">
        <v>266</v>
      </c>
      <c r="E5" s="254" t="s">
        <v>161</v>
      </c>
      <c r="G5" s="67" t="s">
        <v>286</v>
      </c>
      <c r="H5" s="196" t="s">
        <v>287</v>
      </c>
      <c r="I5" s="196" t="s">
        <v>287</v>
      </c>
    </row>
    <row r="6" spans="1:9" x14ac:dyDescent="0.25">
      <c r="A6" s="197" t="s">
        <v>215</v>
      </c>
      <c r="B6" s="198">
        <v>1452</v>
      </c>
      <c r="C6" s="199">
        <v>8</v>
      </c>
      <c r="D6" s="200">
        <v>258</v>
      </c>
      <c r="E6" s="269">
        <f>SUM(B6:D6)</f>
        <v>1718</v>
      </c>
      <c r="G6" s="71" t="s">
        <v>215</v>
      </c>
      <c r="H6" s="201">
        <f>(B6+C6)/E6</f>
        <v>0.84982537834691507</v>
      </c>
      <c r="I6" s="201">
        <f>D6/E6</f>
        <v>0.15017462165308498</v>
      </c>
    </row>
    <row r="7" spans="1:9" x14ac:dyDescent="0.25">
      <c r="A7" s="71" t="s">
        <v>216</v>
      </c>
      <c r="B7" s="198">
        <v>2963</v>
      </c>
      <c r="C7" s="199">
        <v>23</v>
      </c>
      <c r="D7" s="200">
        <v>188</v>
      </c>
      <c r="E7" s="269">
        <f t="shared" ref="E7:E15" si="0">SUM(B7:D7)</f>
        <v>3174</v>
      </c>
      <c r="G7" s="71" t="s">
        <v>216</v>
      </c>
      <c r="H7" s="201">
        <f t="shared" ref="H7:H14" si="1">(B7+C7)/E7</f>
        <v>0.94076874606175176</v>
      </c>
      <c r="I7" s="201">
        <f t="shared" ref="I7:I14" si="2">D7/E7</f>
        <v>5.9231253938248268E-2</v>
      </c>
    </row>
    <row r="8" spans="1:9" x14ac:dyDescent="0.25">
      <c r="A8" s="71" t="s">
        <v>218</v>
      </c>
      <c r="B8" s="198">
        <v>1410</v>
      </c>
      <c r="C8" s="199">
        <v>30</v>
      </c>
      <c r="D8" s="200">
        <v>42</v>
      </c>
      <c r="E8" s="269">
        <f t="shared" si="0"/>
        <v>1482</v>
      </c>
      <c r="G8" s="71" t="s">
        <v>218</v>
      </c>
      <c r="H8" s="201">
        <f t="shared" si="1"/>
        <v>0.97165991902834004</v>
      </c>
      <c r="I8" s="201">
        <f t="shared" si="2"/>
        <v>2.8340080971659919E-2</v>
      </c>
    </row>
    <row r="9" spans="1:9" x14ac:dyDescent="0.25">
      <c r="A9" s="71" t="s">
        <v>219</v>
      </c>
      <c r="B9" s="198">
        <v>1196</v>
      </c>
      <c r="C9" s="199">
        <v>60</v>
      </c>
      <c r="D9" s="200">
        <v>27</v>
      </c>
      <c r="E9" s="269">
        <f t="shared" si="0"/>
        <v>1283</v>
      </c>
      <c r="G9" s="71" t="s">
        <v>219</v>
      </c>
      <c r="H9" s="201">
        <f t="shared" si="1"/>
        <v>0.97895557287607171</v>
      </c>
      <c r="I9" s="201">
        <f t="shared" si="2"/>
        <v>2.1044427123928292E-2</v>
      </c>
    </row>
    <row r="10" spans="1:9" x14ac:dyDescent="0.25">
      <c r="A10" s="71" t="s">
        <v>220</v>
      </c>
      <c r="B10" s="198">
        <v>1408</v>
      </c>
      <c r="C10" s="199">
        <v>134</v>
      </c>
      <c r="D10" s="200">
        <v>10</v>
      </c>
      <c r="E10" s="269">
        <f t="shared" si="0"/>
        <v>1552</v>
      </c>
      <c r="G10" s="71" t="s">
        <v>220</v>
      </c>
      <c r="H10" s="201">
        <f t="shared" si="1"/>
        <v>0.99355670103092786</v>
      </c>
      <c r="I10" s="201">
        <f t="shared" si="2"/>
        <v>6.4432989690721646E-3</v>
      </c>
    </row>
    <row r="11" spans="1:9" x14ac:dyDescent="0.25">
      <c r="A11" s="71" t="s">
        <v>222</v>
      </c>
      <c r="B11" s="198">
        <v>735</v>
      </c>
      <c r="C11" s="199">
        <v>122</v>
      </c>
      <c r="D11" s="200">
        <v>9</v>
      </c>
      <c r="E11" s="269">
        <f t="shared" si="0"/>
        <v>866</v>
      </c>
      <c r="G11" s="71" t="s">
        <v>222</v>
      </c>
      <c r="H11" s="201">
        <f t="shared" si="1"/>
        <v>0.98960739030023093</v>
      </c>
      <c r="I11" s="201">
        <f t="shared" si="2"/>
        <v>1.0392609699769052E-2</v>
      </c>
    </row>
    <row r="12" spans="1:9" x14ac:dyDescent="0.25">
      <c r="A12" s="71" t="s">
        <v>223</v>
      </c>
      <c r="B12" s="198">
        <v>248</v>
      </c>
      <c r="C12" s="199">
        <v>56</v>
      </c>
      <c r="D12" s="200">
        <v>2</v>
      </c>
      <c r="E12" s="269">
        <f t="shared" si="0"/>
        <v>306</v>
      </c>
      <c r="G12" s="71" t="s">
        <v>223</v>
      </c>
      <c r="H12" s="201">
        <f t="shared" si="1"/>
        <v>0.99346405228758172</v>
      </c>
      <c r="I12" s="201">
        <f t="shared" si="2"/>
        <v>6.5359477124183009E-3</v>
      </c>
    </row>
    <row r="13" spans="1:9" x14ac:dyDescent="0.25">
      <c r="A13" s="71" t="s">
        <v>224</v>
      </c>
      <c r="B13" s="198">
        <v>71</v>
      </c>
      <c r="C13" s="199">
        <v>8</v>
      </c>
      <c r="D13" s="200">
        <v>1</v>
      </c>
      <c r="E13" s="269">
        <f t="shared" si="0"/>
        <v>80</v>
      </c>
      <c r="G13" s="71" t="s">
        <v>224</v>
      </c>
      <c r="H13" s="201">
        <f t="shared" si="1"/>
        <v>0.98750000000000004</v>
      </c>
      <c r="I13" s="201">
        <f t="shared" si="2"/>
        <v>1.2500000000000001E-2</v>
      </c>
    </row>
    <row r="14" spans="1:9" x14ac:dyDescent="0.25">
      <c r="A14" s="71" t="s">
        <v>226</v>
      </c>
      <c r="B14" s="198">
        <v>3</v>
      </c>
      <c r="C14" s="199">
        <v>0</v>
      </c>
      <c r="D14" s="200">
        <v>0</v>
      </c>
      <c r="E14" s="269">
        <f t="shared" si="0"/>
        <v>3</v>
      </c>
      <c r="G14" s="202" t="s">
        <v>226</v>
      </c>
      <c r="H14" s="203">
        <f t="shared" si="1"/>
        <v>1</v>
      </c>
      <c r="I14" s="203">
        <f t="shared" si="2"/>
        <v>0</v>
      </c>
    </row>
    <row r="15" spans="1:9" x14ac:dyDescent="0.25">
      <c r="A15" s="75" t="s">
        <v>134</v>
      </c>
      <c r="B15" s="270">
        <f t="shared" ref="B15:D15" si="3">SUM(B6:B14)</f>
        <v>9486</v>
      </c>
      <c r="C15" s="271">
        <f t="shared" si="3"/>
        <v>441</v>
      </c>
      <c r="D15" s="272">
        <f t="shared" si="3"/>
        <v>537</v>
      </c>
      <c r="E15" s="273">
        <f t="shared" si="0"/>
        <v>10464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3"/>
  <sheetViews>
    <sheetView workbookViewId="0"/>
  </sheetViews>
  <sheetFormatPr defaultRowHeight="15" x14ac:dyDescent="0.25"/>
  <cols>
    <col min="1" max="1" width="58.85546875" customWidth="1"/>
    <col min="2" max="2" width="9.42578125" customWidth="1"/>
    <col min="3" max="3" width="11.7109375" customWidth="1"/>
    <col min="4" max="4" width="9.5703125" bestFit="1" customWidth="1"/>
  </cols>
  <sheetData>
    <row r="1" spans="1:4" x14ac:dyDescent="0.25">
      <c r="A1" s="12" t="s">
        <v>135</v>
      </c>
    </row>
    <row r="4" spans="1:4" x14ac:dyDescent="0.25">
      <c r="A4" s="2" t="s">
        <v>136</v>
      </c>
      <c r="B4" s="8" t="s">
        <v>133</v>
      </c>
      <c r="C4" s="8" t="s">
        <v>143</v>
      </c>
      <c r="D4" s="8" t="s">
        <v>144</v>
      </c>
    </row>
    <row r="5" spans="1:4" x14ac:dyDescent="0.25">
      <c r="A5" s="2" t="s">
        <v>137</v>
      </c>
      <c r="B5" s="27">
        <f>SUM(B6:B8)</f>
        <v>2692</v>
      </c>
      <c r="C5" s="9">
        <f>B5/B13</f>
        <v>0.25726299694189603</v>
      </c>
      <c r="D5" s="22"/>
    </row>
    <row r="6" spans="1:4" x14ac:dyDescent="0.25">
      <c r="A6" t="s">
        <v>138</v>
      </c>
      <c r="B6" s="56">
        <v>2536</v>
      </c>
      <c r="C6" s="58">
        <f>B6/$B$13</f>
        <v>0.24235474006116209</v>
      </c>
      <c r="D6" s="58">
        <f>B6/$B$5</f>
        <v>0.94205052005943535</v>
      </c>
    </row>
    <row r="7" spans="1:4" x14ac:dyDescent="0.25">
      <c r="A7" s="10" t="s">
        <v>139</v>
      </c>
      <c r="B7" s="56">
        <v>83</v>
      </c>
      <c r="C7" s="58">
        <f>B7/$B$13</f>
        <v>7.9319571865443424E-3</v>
      </c>
      <c r="D7" s="58">
        <f t="shared" ref="D7:D8" si="0">B7/$B$5</f>
        <v>3.0832095096582468E-2</v>
      </c>
    </row>
    <row r="8" spans="1:4" x14ac:dyDescent="0.25">
      <c r="A8" t="s">
        <v>140</v>
      </c>
      <c r="B8" s="56">
        <v>73</v>
      </c>
      <c r="C8" s="58">
        <f>B8/$B$13</f>
        <v>6.9762996941896025E-3</v>
      </c>
      <c r="D8" s="58">
        <f t="shared" si="0"/>
        <v>2.711738484398217E-2</v>
      </c>
    </row>
    <row r="9" spans="1:4" x14ac:dyDescent="0.25">
      <c r="A9" s="2" t="s">
        <v>141</v>
      </c>
      <c r="B9" s="59">
        <f>SUM(B10:B12)</f>
        <v>7772</v>
      </c>
      <c r="C9" s="9">
        <f>B9/B13</f>
        <v>0.74273700305810397</v>
      </c>
      <c r="D9" s="22"/>
    </row>
    <row r="10" spans="1:4" x14ac:dyDescent="0.25">
      <c r="A10" t="s">
        <v>138</v>
      </c>
      <c r="B10" s="56">
        <v>6950</v>
      </c>
      <c r="C10" s="58">
        <f>B10/$B$13</f>
        <v>0.66418195718654438</v>
      </c>
      <c r="D10" s="58">
        <f>B10/$B$9</f>
        <v>0.89423571796191459</v>
      </c>
    </row>
    <row r="11" spans="1:4" x14ac:dyDescent="0.25">
      <c r="A11" s="10" t="s">
        <v>142</v>
      </c>
      <c r="B11" s="56">
        <v>358</v>
      </c>
      <c r="C11" s="58">
        <f>B11/$B$13</f>
        <v>3.4212538226299695E-2</v>
      </c>
      <c r="D11" s="58">
        <f t="shared" ref="D11:D12" si="1">B11/$B$9</f>
        <v>4.6062789500772E-2</v>
      </c>
    </row>
    <row r="12" spans="1:4" x14ac:dyDescent="0.25">
      <c r="A12" t="s">
        <v>140</v>
      </c>
      <c r="B12" s="56">
        <v>464</v>
      </c>
      <c r="C12" s="58">
        <f>B12/$B$13</f>
        <v>4.4342507645259939E-2</v>
      </c>
      <c r="D12" s="58">
        <f t="shared" si="1"/>
        <v>5.9701492537313432E-2</v>
      </c>
    </row>
    <row r="13" spans="1:4" x14ac:dyDescent="0.25">
      <c r="A13" s="11" t="s">
        <v>134</v>
      </c>
      <c r="B13" s="27">
        <f>B5+B9</f>
        <v>10464</v>
      </c>
      <c r="C13" s="58"/>
      <c r="D13" s="22"/>
    </row>
  </sheetData>
  <pageMargins left="0.7" right="0.7" top="0.75" bottom="0.75" header="0.3" footer="0.3"/>
  <ignoredErrors>
    <ignoredError sqref="C9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118"/>
  <sheetViews>
    <sheetView workbookViewId="0"/>
  </sheetViews>
  <sheetFormatPr defaultRowHeight="15" x14ac:dyDescent="0.25"/>
  <cols>
    <col min="1" max="1" width="24.7109375" customWidth="1"/>
    <col min="2" max="2" width="8.7109375" bestFit="1" customWidth="1"/>
    <col min="3" max="3" width="7" customWidth="1"/>
    <col min="4" max="4" width="8.42578125" customWidth="1"/>
    <col min="5" max="5" width="6.42578125" customWidth="1"/>
    <col min="6" max="6" width="8.7109375" bestFit="1" customWidth="1"/>
    <col min="7" max="7" width="6.5703125" bestFit="1" customWidth="1"/>
    <col min="8" max="8" width="9" customWidth="1"/>
    <col min="12" max="12" width="59" bestFit="1" customWidth="1"/>
  </cols>
  <sheetData>
    <row r="1" spans="1:26" x14ac:dyDescent="0.25">
      <c r="A1" s="12" t="s">
        <v>145</v>
      </c>
      <c r="T1" s="208" t="s">
        <v>172</v>
      </c>
      <c r="V1" t="s">
        <v>6</v>
      </c>
      <c r="W1">
        <v>495</v>
      </c>
      <c r="Y1" t="s">
        <v>43</v>
      </c>
      <c r="Z1">
        <v>102</v>
      </c>
    </row>
    <row r="2" spans="1:26" x14ac:dyDescent="0.25">
      <c r="T2" s="208" t="s">
        <v>82</v>
      </c>
      <c r="V2" t="s">
        <v>11</v>
      </c>
      <c r="W2">
        <v>495</v>
      </c>
      <c r="Y2" t="s">
        <v>11</v>
      </c>
      <c r="Z2">
        <v>95</v>
      </c>
    </row>
    <row r="3" spans="1:26" ht="30" x14ac:dyDescent="0.25">
      <c r="A3" s="2" t="s">
        <v>146</v>
      </c>
      <c r="B3" s="232" t="s">
        <v>147</v>
      </c>
      <c r="C3" s="13" t="s">
        <v>148</v>
      </c>
      <c r="E3" s="22"/>
      <c r="F3" s="24" t="s">
        <v>149</v>
      </c>
      <c r="G3" s="22"/>
      <c r="H3" s="22"/>
      <c r="T3" s="208" t="s">
        <v>29</v>
      </c>
      <c r="V3" t="s">
        <v>27</v>
      </c>
      <c r="W3">
        <v>281</v>
      </c>
      <c r="Y3" t="s">
        <v>27</v>
      </c>
      <c r="Z3">
        <v>78</v>
      </c>
    </row>
    <row r="4" spans="1:26" x14ac:dyDescent="0.25">
      <c r="A4" t="s">
        <v>35</v>
      </c>
      <c r="B4" s="56">
        <v>4141</v>
      </c>
      <c r="C4" s="60">
        <f t="shared" ref="C4:C10" si="0">B4/$B$11</f>
        <v>0.39573776758409784</v>
      </c>
      <c r="E4" s="22"/>
      <c r="F4" s="22" t="s">
        <v>150</v>
      </c>
      <c r="G4" s="26">
        <f>B4+B7</f>
        <v>6189</v>
      </c>
      <c r="H4" s="58">
        <f>G4/$G$6</f>
        <v>0.59145642201834858</v>
      </c>
      <c r="T4" s="208" t="s">
        <v>6</v>
      </c>
      <c r="V4" t="s">
        <v>19</v>
      </c>
      <c r="W4">
        <v>276</v>
      </c>
      <c r="Y4" t="s">
        <v>23</v>
      </c>
      <c r="Z4">
        <v>73</v>
      </c>
    </row>
    <row r="5" spans="1:26" x14ac:dyDescent="0.25">
      <c r="A5" t="s">
        <v>9</v>
      </c>
      <c r="B5" s="56">
        <v>2282</v>
      </c>
      <c r="C5" s="60">
        <f t="shared" si="0"/>
        <v>0.21808103975535167</v>
      </c>
      <c r="E5" s="22"/>
      <c r="F5" s="22" t="s">
        <v>151</v>
      </c>
      <c r="G5" s="26">
        <f>B5+B6+B8+B9+B10</f>
        <v>4275</v>
      </c>
      <c r="H5" s="58">
        <f>G5/$G$6</f>
        <v>0.40854357798165136</v>
      </c>
      <c r="T5" s="208" t="s">
        <v>19</v>
      </c>
      <c r="V5" t="s">
        <v>43</v>
      </c>
      <c r="W5">
        <v>243</v>
      </c>
      <c r="Y5" t="s">
        <v>17</v>
      </c>
      <c r="Z5">
        <v>47</v>
      </c>
    </row>
    <row r="6" spans="1:26" x14ac:dyDescent="0.25">
      <c r="A6" t="s">
        <v>14</v>
      </c>
      <c r="B6" s="56">
        <v>1941</v>
      </c>
      <c r="C6" s="60">
        <f t="shared" si="0"/>
        <v>0.18549311926605505</v>
      </c>
      <c r="E6" s="22"/>
      <c r="F6" s="22"/>
      <c r="G6" s="27">
        <f>SUM(G4:G5)</f>
        <v>10464</v>
      </c>
      <c r="H6" s="22"/>
      <c r="T6" s="208" t="s">
        <v>21</v>
      </c>
      <c r="V6" t="s">
        <v>21</v>
      </c>
      <c r="W6">
        <v>191</v>
      </c>
      <c r="Y6" t="s">
        <v>6</v>
      </c>
      <c r="Z6">
        <v>16</v>
      </c>
    </row>
    <row r="7" spans="1:26" x14ac:dyDescent="0.25">
      <c r="A7" t="s">
        <v>34</v>
      </c>
      <c r="B7" s="56">
        <v>2048</v>
      </c>
      <c r="C7" s="60">
        <f t="shared" si="0"/>
        <v>0.19571865443425077</v>
      </c>
      <c r="E7" s="22"/>
      <c r="F7" s="22"/>
      <c r="G7" s="22"/>
      <c r="H7" s="22"/>
      <c r="T7" s="208" t="s">
        <v>2</v>
      </c>
      <c r="V7" t="s">
        <v>23</v>
      </c>
      <c r="W7">
        <v>182</v>
      </c>
      <c r="Y7" t="s">
        <v>48</v>
      </c>
      <c r="Z7">
        <v>12</v>
      </c>
    </row>
    <row r="8" spans="1:26" x14ac:dyDescent="0.25">
      <c r="A8" t="s">
        <v>89</v>
      </c>
      <c r="B8" s="56">
        <v>28</v>
      </c>
      <c r="C8" s="60">
        <f t="shared" si="0"/>
        <v>2.675840978593272E-3</v>
      </c>
      <c r="E8" s="22"/>
      <c r="F8" s="22"/>
      <c r="G8" s="22"/>
      <c r="H8" s="22"/>
      <c r="T8" s="208" t="s">
        <v>74</v>
      </c>
      <c r="V8" t="s">
        <v>17</v>
      </c>
      <c r="W8">
        <v>164</v>
      </c>
      <c r="Y8" t="s">
        <v>29</v>
      </c>
      <c r="Z8">
        <v>10</v>
      </c>
    </row>
    <row r="9" spans="1:26" x14ac:dyDescent="0.25">
      <c r="A9" t="s">
        <v>93</v>
      </c>
      <c r="B9" s="56">
        <v>16</v>
      </c>
      <c r="C9" s="60">
        <f t="shared" si="0"/>
        <v>1.5290519877675841E-3</v>
      </c>
      <c r="E9" s="22"/>
      <c r="F9" s="22"/>
      <c r="G9" s="22"/>
      <c r="H9" s="22"/>
      <c r="T9" s="208" t="s">
        <v>25</v>
      </c>
      <c r="V9" t="s">
        <v>29</v>
      </c>
      <c r="W9">
        <v>126</v>
      </c>
      <c r="Y9" t="s">
        <v>46</v>
      </c>
      <c r="Z9">
        <v>8</v>
      </c>
    </row>
    <row r="10" spans="1:26" x14ac:dyDescent="0.25">
      <c r="A10" t="s">
        <v>80</v>
      </c>
      <c r="B10" s="56">
        <v>8</v>
      </c>
      <c r="C10" s="60">
        <f t="shared" si="0"/>
        <v>7.6452599388379206E-4</v>
      </c>
      <c r="E10" s="22"/>
      <c r="F10" s="22"/>
      <c r="G10" s="22"/>
      <c r="H10" s="22"/>
      <c r="T10" s="208" t="s">
        <v>69</v>
      </c>
      <c r="V10" t="s">
        <v>2</v>
      </c>
      <c r="W10">
        <v>99</v>
      </c>
      <c r="Y10" t="s">
        <v>41</v>
      </c>
      <c r="Z10">
        <v>6</v>
      </c>
    </row>
    <row r="11" spans="1:26" x14ac:dyDescent="0.25">
      <c r="A11" s="2" t="s">
        <v>134</v>
      </c>
      <c r="B11" s="54">
        <f>SUM(B4:B10)</f>
        <v>10464</v>
      </c>
      <c r="C11" s="22"/>
      <c r="D11" s="22"/>
      <c r="E11" s="22"/>
      <c r="F11" s="22"/>
      <c r="G11" s="22"/>
      <c r="H11" s="22"/>
      <c r="T11" s="208" t="s">
        <v>43</v>
      </c>
      <c r="V11" t="s">
        <v>25</v>
      </c>
      <c r="W11">
        <v>99</v>
      </c>
      <c r="Y11" t="s">
        <v>21</v>
      </c>
      <c r="Z11">
        <v>5</v>
      </c>
    </row>
    <row r="12" spans="1:26" x14ac:dyDescent="0.25">
      <c r="B12" s="44"/>
      <c r="T12" s="208" t="s">
        <v>11</v>
      </c>
      <c r="V12" t="s">
        <v>15</v>
      </c>
      <c r="W12">
        <v>56</v>
      </c>
      <c r="Y12" t="s">
        <v>63</v>
      </c>
      <c r="Z12">
        <v>5</v>
      </c>
    </row>
    <row r="13" spans="1:26" x14ac:dyDescent="0.25">
      <c r="B13" s="44"/>
      <c r="T13" s="208" t="s">
        <v>23</v>
      </c>
      <c r="V13" t="s">
        <v>46</v>
      </c>
      <c r="W13">
        <v>54</v>
      </c>
      <c r="Y13" t="s">
        <v>25</v>
      </c>
      <c r="Z13">
        <v>4</v>
      </c>
    </row>
    <row r="14" spans="1:26" x14ac:dyDescent="0.25">
      <c r="B14" s="44"/>
      <c r="T14" s="208" t="s">
        <v>48</v>
      </c>
      <c r="V14" t="s">
        <v>50</v>
      </c>
      <c r="W14">
        <v>53</v>
      </c>
      <c r="Y14" t="s">
        <v>36</v>
      </c>
      <c r="Z14">
        <v>4</v>
      </c>
    </row>
    <row r="15" spans="1:26" x14ac:dyDescent="0.25">
      <c r="A15" t="s">
        <v>152</v>
      </c>
      <c r="B15" s="44"/>
      <c r="T15" s="208" t="s">
        <v>27</v>
      </c>
      <c r="V15" t="s">
        <v>48</v>
      </c>
      <c r="W15">
        <v>51</v>
      </c>
      <c r="Y15" t="s">
        <v>38</v>
      </c>
      <c r="Z15">
        <v>4</v>
      </c>
    </row>
    <row r="16" spans="1:26" x14ac:dyDescent="0.25">
      <c r="A16" s="14" t="s">
        <v>153</v>
      </c>
      <c r="B16" s="44"/>
      <c r="T16" s="208" t="s">
        <v>182</v>
      </c>
      <c r="V16" t="s">
        <v>38</v>
      </c>
      <c r="W16">
        <v>22</v>
      </c>
      <c r="Y16" t="s">
        <v>2</v>
      </c>
      <c r="Z16">
        <v>3</v>
      </c>
    </row>
    <row r="17" spans="1:26" ht="30" x14ac:dyDescent="0.25">
      <c r="A17" s="15" t="s">
        <v>146</v>
      </c>
      <c r="B17" s="233" t="s">
        <v>147</v>
      </c>
      <c r="C17" s="16" t="s">
        <v>148</v>
      </c>
      <c r="E17" s="61"/>
      <c r="F17" s="62" t="s">
        <v>149</v>
      </c>
      <c r="G17" s="61"/>
      <c r="H17" s="61"/>
      <c r="T17" s="208" t="s">
        <v>184</v>
      </c>
      <c r="V17" t="s">
        <v>63</v>
      </c>
      <c r="W17">
        <v>16</v>
      </c>
      <c r="Y17" t="s">
        <v>32</v>
      </c>
      <c r="Z17">
        <v>3</v>
      </c>
    </row>
    <row r="18" spans="1:26" x14ac:dyDescent="0.25">
      <c r="A18" s="17" t="s">
        <v>35</v>
      </c>
      <c r="B18" s="50">
        <v>4712</v>
      </c>
      <c r="C18" s="60">
        <f t="shared" ref="C18:C24" si="1">B18/$B$25</f>
        <v>0.34206896551724136</v>
      </c>
      <c r="E18" s="61"/>
      <c r="F18" s="61" t="s">
        <v>150</v>
      </c>
      <c r="G18" s="63">
        <f>B18+B21</f>
        <v>7053</v>
      </c>
      <c r="H18" s="60">
        <f>G18/$G$20</f>
        <v>0.51201451905626139</v>
      </c>
      <c r="L18" t="s">
        <v>154</v>
      </c>
      <c r="M18" s="56">
        <v>7261</v>
      </c>
      <c r="T18" s="208" t="s">
        <v>75</v>
      </c>
      <c r="V18" t="s">
        <v>41</v>
      </c>
      <c r="W18">
        <v>14</v>
      </c>
      <c r="Y18" t="s">
        <v>19</v>
      </c>
      <c r="Z18">
        <v>1</v>
      </c>
    </row>
    <row r="19" spans="1:26" x14ac:dyDescent="0.25">
      <c r="A19" s="17" t="s">
        <v>9</v>
      </c>
      <c r="B19" s="50">
        <v>3342</v>
      </c>
      <c r="C19" s="60">
        <f t="shared" si="1"/>
        <v>0.24261343012704173</v>
      </c>
      <c r="E19" s="61"/>
      <c r="F19" s="61" t="s">
        <v>151</v>
      </c>
      <c r="G19" s="63">
        <f>B19+B20+B22+B23+B24</f>
        <v>6722</v>
      </c>
      <c r="H19" s="60">
        <f>G19/$G$20</f>
        <v>0.48798548094373867</v>
      </c>
      <c r="L19" t="s">
        <v>168</v>
      </c>
      <c r="M19" s="56">
        <v>2492</v>
      </c>
      <c r="T19" s="208" t="s">
        <v>63</v>
      </c>
      <c r="V19" t="s">
        <v>36</v>
      </c>
      <c r="W19">
        <v>11</v>
      </c>
      <c r="Y19" t="s">
        <v>75</v>
      </c>
      <c r="Z19">
        <v>1</v>
      </c>
    </row>
    <row r="20" spans="1:26" x14ac:dyDescent="0.25">
      <c r="A20" s="17" t="s">
        <v>14</v>
      </c>
      <c r="B20" s="50">
        <v>3328</v>
      </c>
      <c r="C20" s="60">
        <f t="shared" si="1"/>
        <v>0.24159709618874772</v>
      </c>
      <c r="E20" s="61"/>
      <c r="F20" s="61"/>
      <c r="G20" s="64">
        <f>SUM(G18:G19)</f>
        <v>13775</v>
      </c>
      <c r="H20" s="60"/>
      <c r="L20" t="s">
        <v>169</v>
      </c>
      <c r="M20" s="56">
        <v>400</v>
      </c>
      <c r="T20" s="208" t="s">
        <v>32</v>
      </c>
      <c r="V20" t="s">
        <v>52</v>
      </c>
      <c r="W20">
        <v>9</v>
      </c>
      <c r="Y20" t="s">
        <v>50</v>
      </c>
      <c r="Z20">
        <v>1</v>
      </c>
    </row>
    <row r="21" spans="1:26" x14ac:dyDescent="0.25">
      <c r="A21" s="17" t="s">
        <v>34</v>
      </c>
      <c r="B21" s="50">
        <v>2341</v>
      </c>
      <c r="C21" s="60">
        <f t="shared" si="1"/>
        <v>0.16994555353901997</v>
      </c>
      <c r="E21" s="61"/>
      <c r="F21" s="61"/>
      <c r="G21" s="61"/>
      <c r="H21" s="61"/>
      <c r="L21" t="s">
        <v>170</v>
      </c>
      <c r="M21" s="56">
        <v>79</v>
      </c>
      <c r="T21" s="208" t="s">
        <v>185</v>
      </c>
      <c r="V21" t="s">
        <v>69</v>
      </c>
      <c r="W21">
        <v>6</v>
      </c>
      <c r="Y21" t="s">
        <v>15</v>
      </c>
      <c r="Z21">
        <v>1</v>
      </c>
    </row>
    <row r="22" spans="1:26" x14ac:dyDescent="0.25">
      <c r="A22" s="17" t="s">
        <v>89</v>
      </c>
      <c r="B22" s="50">
        <v>28</v>
      </c>
      <c r="C22" s="60">
        <f t="shared" si="1"/>
        <v>2.0326678765880219E-3</v>
      </c>
      <c r="E22" s="61"/>
      <c r="F22" s="61"/>
      <c r="G22" s="61"/>
      <c r="H22" s="61"/>
      <c r="L22" t="s">
        <v>171</v>
      </c>
      <c r="M22" s="56">
        <v>2</v>
      </c>
      <c r="O22" s="208"/>
      <c r="T22" s="208" t="s">
        <v>36</v>
      </c>
      <c r="V22" t="s">
        <v>75</v>
      </c>
      <c r="W22">
        <v>4</v>
      </c>
      <c r="Y22" t="s">
        <v>52</v>
      </c>
      <c r="Z22">
        <v>1</v>
      </c>
    </row>
    <row r="23" spans="1:26" x14ac:dyDescent="0.25">
      <c r="A23" s="17" t="s">
        <v>93</v>
      </c>
      <c r="B23" s="50">
        <v>15</v>
      </c>
      <c r="C23" s="60">
        <f t="shared" si="1"/>
        <v>1.088929219600726E-3</v>
      </c>
      <c r="E23" s="61"/>
      <c r="F23" s="61"/>
      <c r="G23" s="61"/>
      <c r="H23" s="61"/>
      <c r="L23" s="36" t="s">
        <v>134</v>
      </c>
      <c r="M23" s="27">
        <f>M18+M19+M20+M21+M22</f>
        <v>10234</v>
      </c>
      <c r="O23" s="208"/>
      <c r="T23" s="208" t="s">
        <v>84</v>
      </c>
      <c r="V23" t="s">
        <v>32</v>
      </c>
      <c r="W23">
        <v>4</v>
      </c>
      <c r="Y23" t="s">
        <v>76</v>
      </c>
      <c r="Z23">
        <v>1</v>
      </c>
    </row>
    <row r="24" spans="1:26" x14ac:dyDescent="0.25">
      <c r="A24" s="17" t="s">
        <v>80</v>
      </c>
      <c r="B24" s="50">
        <v>9</v>
      </c>
      <c r="C24" s="60">
        <f t="shared" si="1"/>
        <v>6.5335753176043562E-4</v>
      </c>
      <c r="E24" s="61"/>
      <c r="F24" s="61"/>
      <c r="G24" s="61"/>
      <c r="H24" s="61"/>
      <c r="O24" s="208"/>
      <c r="T24" s="208" t="s">
        <v>85</v>
      </c>
      <c r="V24" t="s">
        <v>67</v>
      </c>
      <c r="W24">
        <v>4</v>
      </c>
      <c r="Y24" t="s">
        <v>172</v>
      </c>
      <c r="Z24">
        <v>0</v>
      </c>
    </row>
    <row r="25" spans="1:26" x14ac:dyDescent="0.25">
      <c r="A25" s="18" t="s">
        <v>134</v>
      </c>
      <c r="B25" s="54">
        <f>SUM(B18:B24)</f>
        <v>13775</v>
      </c>
      <c r="C25" s="61"/>
      <c r="D25" s="61"/>
      <c r="E25" s="61"/>
      <c r="F25" s="61"/>
      <c r="G25" s="61"/>
      <c r="H25" s="61"/>
      <c r="O25" s="208"/>
      <c r="T25" s="208" t="s">
        <v>50</v>
      </c>
      <c r="V25" t="s">
        <v>58</v>
      </c>
      <c r="W25">
        <v>3</v>
      </c>
      <c r="Y25" t="s">
        <v>82</v>
      </c>
      <c r="Z25">
        <v>0</v>
      </c>
    </row>
    <row r="26" spans="1:26" x14ac:dyDescent="0.25">
      <c r="L26" s="2"/>
      <c r="O26" s="208"/>
      <c r="T26" s="208" t="s">
        <v>46</v>
      </c>
      <c r="V26" t="s">
        <v>61</v>
      </c>
      <c r="W26">
        <v>3</v>
      </c>
      <c r="Y26" t="s">
        <v>74</v>
      </c>
      <c r="Z26">
        <v>0</v>
      </c>
    </row>
    <row r="27" spans="1:26" x14ac:dyDescent="0.25">
      <c r="O27" s="208"/>
      <c r="T27" s="208" t="s">
        <v>183</v>
      </c>
      <c r="V27" t="s">
        <v>72</v>
      </c>
      <c r="W27">
        <v>2</v>
      </c>
      <c r="Y27" t="s">
        <v>69</v>
      </c>
      <c r="Z27">
        <v>0</v>
      </c>
    </row>
    <row r="28" spans="1:26" x14ac:dyDescent="0.25">
      <c r="A28" s="45" t="s">
        <v>155</v>
      </c>
      <c r="O28" s="208"/>
      <c r="T28" s="208" t="s">
        <v>15</v>
      </c>
      <c r="V28" t="s">
        <v>76</v>
      </c>
      <c r="W28">
        <v>2</v>
      </c>
      <c r="Y28" t="s">
        <v>182</v>
      </c>
      <c r="Z28">
        <v>0</v>
      </c>
    </row>
    <row r="29" spans="1:26" ht="24.75" x14ac:dyDescent="0.25">
      <c r="A29" s="2" t="s">
        <v>156</v>
      </c>
      <c r="B29" s="13" t="s">
        <v>157</v>
      </c>
      <c r="C29" s="13" t="s">
        <v>158</v>
      </c>
      <c r="D29" s="13" t="s">
        <v>159</v>
      </c>
      <c r="E29" s="13" t="s">
        <v>160</v>
      </c>
      <c r="F29" s="65" t="s">
        <v>161</v>
      </c>
      <c r="H29" s="14"/>
      <c r="I29" s="14"/>
      <c r="O29" s="208"/>
      <c r="T29" s="208" t="s">
        <v>52</v>
      </c>
      <c r="V29" t="s">
        <v>184</v>
      </c>
      <c r="W29">
        <v>1</v>
      </c>
      <c r="Y29" t="s">
        <v>184</v>
      </c>
      <c r="Z29">
        <v>0</v>
      </c>
    </row>
    <row r="30" spans="1:26" x14ac:dyDescent="0.25">
      <c r="A30" s="4" t="s">
        <v>6</v>
      </c>
      <c r="B30" s="215">
        <v>479</v>
      </c>
      <c r="C30" s="215">
        <v>15</v>
      </c>
      <c r="D30" s="215">
        <v>1</v>
      </c>
      <c r="E30" s="231">
        <v>0</v>
      </c>
      <c r="F30" s="23">
        <f t="shared" ref="F30:F47" si="2">SUM(B30:E30)</f>
        <v>495</v>
      </c>
      <c r="G30" s="1"/>
      <c r="H30" s="1"/>
      <c r="I30" s="1"/>
      <c r="O30" s="208"/>
      <c r="T30" s="208" t="s">
        <v>58</v>
      </c>
      <c r="V30" t="s">
        <v>183</v>
      </c>
      <c r="W30">
        <v>1</v>
      </c>
      <c r="Y30" t="s">
        <v>185</v>
      </c>
      <c r="Z30">
        <v>0</v>
      </c>
    </row>
    <row r="31" spans="1:26" x14ac:dyDescent="0.25">
      <c r="A31" s="4" t="s">
        <v>11</v>
      </c>
      <c r="B31" s="215">
        <v>400</v>
      </c>
      <c r="C31" s="215">
        <v>77</v>
      </c>
      <c r="D31" s="215">
        <v>16</v>
      </c>
      <c r="E31" s="231">
        <v>2</v>
      </c>
      <c r="F31" s="23">
        <f t="shared" si="2"/>
        <v>495</v>
      </c>
      <c r="G31" s="1"/>
      <c r="H31" s="1"/>
      <c r="I31" s="1"/>
      <c r="O31" s="208"/>
      <c r="T31" s="208" t="s">
        <v>61</v>
      </c>
      <c r="V31" t="s">
        <v>45</v>
      </c>
      <c r="W31">
        <v>1</v>
      </c>
      <c r="Y31" t="s">
        <v>84</v>
      </c>
      <c r="Z31">
        <v>0</v>
      </c>
    </row>
    <row r="32" spans="1:26" x14ac:dyDescent="0.25">
      <c r="A32" s="4" t="s">
        <v>27</v>
      </c>
      <c r="B32" s="215">
        <v>203</v>
      </c>
      <c r="C32" s="215">
        <v>68</v>
      </c>
      <c r="D32" s="215">
        <v>10</v>
      </c>
      <c r="E32" s="231">
        <v>0</v>
      </c>
      <c r="F32" s="23">
        <f t="shared" si="2"/>
        <v>281</v>
      </c>
      <c r="G32" s="1"/>
      <c r="H32" s="1"/>
      <c r="I32" s="1"/>
      <c r="O32" s="208"/>
      <c r="T32" s="208" t="s">
        <v>72</v>
      </c>
      <c r="V32" t="s">
        <v>106</v>
      </c>
      <c r="W32">
        <v>1</v>
      </c>
      <c r="Y32" t="s">
        <v>85</v>
      </c>
      <c r="Z32">
        <v>0</v>
      </c>
    </row>
    <row r="33" spans="1:26" x14ac:dyDescent="0.25">
      <c r="A33" s="4" t="s">
        <v>19</v>
      </c>
      <c r="B33" s="215">
        <v>275</v>
      </c>
      <c r="C33" s="215">
        <v>1</v>
      </c>
      <c r="D33" s="215">
        <v>0</v>
      </c>
      <c r="E33" s="231">
        <v>0</v>
      </c>
      <c r="F33" s="23">
        <f t="shared" si="2"/>
        <v>276</v>
      </c>
      <c r="G33" s="1"/>
      <c r="H33" s="1"/>
      <c r="I33" s="1"/>
      <c r="O33" s="208"/>
      <c r="T33" s="208" t="s">
        <v>67</v>
      </c>
      <c r="V33" t="s">
        <v>73</v>
      </c>
      <c r="W33">
        <v>1</v>
      </c>
      <c r="Y33" t="s">
        <v>183</v>
      </c>
      <c r="Z33">
        <v>0</v>
      </c>
    </row>
    <row r="34" spans="1:26" x14ac:dyDescent="0.25">
      <c r="A34" s="4" t="s">
        <v>43</v>
      </c>
      <c r="B34" s="215">
        <v>141</v>
      </c>
      <c r="C34" s="215">
        <v>88</v>
      </c>
      <c r="D34" s="215">
        <v>14</v>
      </c>
      <c r="E34" s="231">
        <v>0</v>
      </c>
      <c r="F34" s="23">
        <f t="shared" si="2"/>
        <v>243</v>
      </c>
      <c r="G34" s="1"/>
      <c r="H34" s="1"/>
      <c r="I34" s="1"/>
      <c r="O34" s="208"/>
      <c r="T34" s="208" t="s">
        <v>17</v>
      </c>
      <c r="V34" t="s">
        <v>172</v>
      </c>
      <c r="W34">
        <v>0</v>
      </c>
      <c r="Y34" t="s">
        <v>58</v>
      </c>
      <c r="Z34">
        <v>0</v>
      </c>
    </row>
    <row r="35" spans="1:26" x14ac:dyDescent="0.25">
      <c r="A35" s="4" t="s">
        <v>21</v>
      </c>
      <c r="B35" s="215">
        <v>186</v>
      </c>
      <c r="C35" s="215">
        <v>5</v>
      </c>
      <c r="D35" s="215">
        <v>0</v>
      </c>
      <c r="E35" s="231">
        <v>0</v>
      </c>
      <c r="F35" s="23">
        <f t="shared" si="2"/>
        <v>191</v>
      </c>
      <c r="G35" s="1"/>
      <c r="H35" s="1"/>
      <c r="I35" s="1"/>
      <c r="O35" s="208"/>
      <c r="T35" s="208" t="s">
        <v>45</v>
      </c>
      <c r="V35" t="s">
        <v>82</v>
      </c>
      <c r="W35">
        <v>0</v>
      </c>
      <c r="Y35" t="s">
        <v>61</v>
      </c>
      <c r="Z35">
        <v>0</v>
      </c>
    </row>
    <row r="36" spans="1:26" x14ac:dyDescent="0.25">
      <c r="A36" s="4" t="s">
        <v>23</v>
      </c>
      <c r="B36" s="215">
        <v>109</v>
      </c>
      <c r="C36" s="215">
        <v>61</v>
      </c>
      <c r="D36" s="215">
        <v>12</v>
      </c>
      <c r="E36" s="231">
        <v>0</v>
      </c>
      <c r="F36" s="23">
        <f t="shared" si="2"/>
        <v>182</v>
      </c>
      <c r="G36" s="1"/>
      <c r="H36" s="1"/>
      <c r="I36" s="1"/>
      <c r="O36" s="208"/>
      <c r="T36" s="208" t="s">
        <v>106</v>
      </c>
      <c r="V36" t="s">
        <v>74</v>
      </c>
      <c r="W36">
        <v>0</v>
      </c>
      <c r="Y36" t="s">
        <v>72</v>
      </c>
      <c r="Z36">
        <v>0</v>
      </c>
    </row>
    <row r="37" spans="1:26" x14ac:dyDescent="0.25">
      <c r="A37" s="4" t="s">
        <v>17</v>
      </c>
      <c r="B37" s="215">
        <v>117</v>
      </c>
      <c r="C37" s="215">
        <v>35</v>
      </c>
      <c r="D37" s="215">
        <v>12</v>
      </c>
      <c r="E37" s="231">
        <v>0</v>
      </c>
      <c r="F37" s="23">
        <f t="shared" si="2"/>
        <v>164</v>
      </c>
      <c r="G37" s="1"/>
      <c r="H37" s="1"/>
      <c r="I37" s="1"/>
      <c r="O37" s="208"/>
      <c r="T37" s="208" t="s">
        <v>107</v>
      </c>
      <c r="V37" t="s">
        <v>182</v>
      </c>
      <c r="W37">
        <v>0</v>
      </c>
      <c r="Y37" t="s">
        <v>67</v>
      </c>
      <c r="Z37">
        <v>0</v>
      </c>
    </row>
    <row r="38" spans="1:26" x14ac:dyDescent="0.25">
      <c r="A38" s="4" t="s">
        <v>29</v>
      </c>
      <c r="B38" s="215">
        <v>116</v>
      </c>
      <c r="C38" s="215">
        <v>10</v>
      </c>
      <c r="D38" s="215">
        <v>0</v>
      </c>
      <c r="E38" s="231">
        <v>0</v>
      </c>
      <c r="F38" s="23">
        <f t="shared" si="2"/>
        <v>126</v>
      </c>
      <c r="G38" s="1"/>
      <c r="H38" s="1"/>
      <c r="I38" s="1"/>
      <c r="O38" s="208"/>
      <c r="T38" s="208" t="s">
        <v>57</v>
      </c>
      <c r="V38" t="s">
        <v>185</v>
      </c>
      <c r="W38">
        <v>0</v>
      </c>
      <c r="Y38" t="s">
        <v>45</v>
      </c>
      <c r="Z38">
        <v>0</v>
      </c>
    </row>
    <row r="39" spans="1:26" x14ac:dyDescent="0.25">
      <c r="A39" s="4" t="s">
        <v>2</v>
      </c>
      <c r="B39" s="215">
        <v>96</v>
      </c>
      <c r="C39" s="215">
        <v>1</v>
      </c>
      <c r="D39" s="215">
        <v>2</v>
      </c>
      <c r="E39" s="231">
        <v>0</v>
      </c>
      <c r="F39" s="23">
        <f t="shared" si="2"/>
        <v>99</v>
      </c>
      <c r="G39" s="1"/>
      <c r="H39" s="1"/>
      <c r="I39" s="1"/>
      <c r="O39" s="208"/>
      <c r="T39" s="208" t="s">
        <v>73</v>
      </c>
      <c r="V39" t="s">
        <v>84</v>
      </c>
      <c r="W39">
        <v>0</v>
      </c>
      <c r="Y39" t="s">
        <v>106</v>
      </c>
      <c r="Z39">
        <v>0</v>
      </c>
    </row>
    <row r="40" spans="1:26" x14ac:dyDescent="0.25">
      <c r="A40" s="4" t="s">
        <v>25</v>
      </c>
      <c r="B40" s="215">
        <v>95</v>
      </c>
      <c r="C40" s="215">
        <v>3</v>
      </c>
      <c r="D40" s="215">
        <v>1</v>
      </c>
      <c r="E40" s="231">
        <v>0</v>
      </c>
      <c r="F40" s="23">
        <f t="shared" si="2"/>
        <v>99</v>
      </c>
      <c r="G40" s="1"/>
      <c r="H40" s="1"/>
      <c r="I40" s="1"/>
      <c r="O40" s="208"/>
      <c r="T40" s="208" t="s">
        <v>65</v>
      </c>
      <c r="V40" t="s">
        <v>85</v>
      </c>
      <c r="W40">
        <v>0</v>
      </c>
      <c r="Y40" t="s">
        <v>107</v>
      </c>
      <c r="Z40">
        <v>0</v>
      </c>
    </row>
    <row r="41" spans="1:26" x14ac:dyDescent="0.25">
      <c r="A41" s="4" t="s">
        <v>15</v>
      </c>
      <c r="B41" s="215">
        <v>55</v>
      </c>
      <c r="C41" s="215">
        <v>1</v>
      </c>
      <c r="D41" s="215">
        <v>0</v>
      </c>
      <c r="E41" s="231">
        <v>0</v>
      </c>
      <c r="F41" s="23">
        <f t="shared" si="2"/>
        <v>56</v>
      </c>
      <c r="G41" s="1"/>
      <c r="H41" s="1"/>
      <c r="I41" s="1"/>
      <c r="O41" s="208"/>
      <c r="T41" s="208" t="s">
        <v>76</v>
      </c>
      <c r="V41" t="s">
        <v>107</v>
      </c>
      <c r="W41">
        <v>0</v>
      </c>
      <c r="Y41" t="s">
        <v>57</v>
      </c>
      <c r="Z41">
        <v>0</v>
      </c>
    </row>
    <row r="42" spans="1:26" x14ac:dyDescent="0.25">
      <c r="A42" s="4" t="s">
        <v>46</v>
      </c>
      <c r="B42" s="215">
        <v>46</v>
      </c>
      <c r="C42" s="215">
        <v>7</v>
      </c>
      <c r="D42" s="215">
        <v>1</v>
      </c>
      <c r="E42" s="231">
        <v>0</v>
      </c>
      <c r="F42" s="23">
        <f t="shared" si="2"/>
        <v>54</v>
      </c>
      <c r="G42" s="1"/>
      <c r="H42" s="1"/>
      <c r="I42" s="1"/>
      <c r="O42" s="208"/>
      <c r="T42" s="208" t="s">
        <v>90</v>
      </c>
      <c r="V42" t="s">
        <v>57</v>
      </c>
      <c r="W42">
        <v>0</v>
      </c>
      <c r="Y42" t="s">
        <v>73</v>
      </c>
      <c r="Z42">
        <v>0</v>
      </c>
    </row>
    <row r="43" spans="1:26" x14ac:dyDescent="0.25">
      <c r="A43" s="4" t="s">
        <v>50</v>
      </c>
      <c r="B43" s="215">
        <v>52</v>
      </c>
      <c r="C43" s="215">
        <v>1</v>
      </c>
      <c r="D43" s="215">
        <v>0</v>
      </c>
      <c r="E43" s="231">
        <v>0</v>
      </c>
      <c r="F43" s="23">
        <f t="shared" si="2"/>
        <v>53</v>
      </c>
      <c r="G43" s="1"/>
      <c r="H43" s="1"/>
      <c r="I43" s="1"/>
      <c r="O43" s="208"/>
      <c r="T43" s="208" t="s">
        <v>41</v>
      </c>
      <c r="V43" t="s">
        <v>65</v>
      </c>
      <c r="W43">
        <v>0</v>
      </c>
      <c r="Y43" t="s">
        <v>65</v>
      </c>
      <c r="Z43">
        <v>0</v>
      </c>
    </row>
    <row r="44" spans="1:26" x14ac:dyDescent="0.25">
      <c r="A44" s="4" t="s">
        <v>48</v>
      </c>
      <c r="B44" s="215">
        <v>39</v>
      </c>
      <c r="C44" s="215">
        <v>8</v>
      </c>
      <c r="D44" s="215">
        <v>4</v>
      </c>
      <c r="E44" s="231">
        <v>0</v>
      </c>
      <c r="F44" s="23">
        <f t="shared" si="2"/>
        <v>51</v>
      </c>
      <c r="G44" s="1"/>
      <c r="H44" s="1"/>
      <c r="I44" s="1"/>
      <c r="O44" s="208"/>
      <c r="T44" s="208" t="s">
        <v>83</v>
      </c>
      <c r="V44" t="s">
        <v>90</v>
      </c>
      <c r="W44">
        <v>0</v>
      </c>
      <c r="Y44" t="s">
        <v>90</v>
      </c>
      <c r="Z44">
        <v>0</v>
      </c>
    </row>
    <row r="45" spans="1:26" x14ac:dyDescent="0.25">
      <c r="A45" s="4" t="s">
        <v>38</v>
      </c>
      <c r="B45" s="215">
        <v>18</v>
      </c>
      <c r="C45" s="215">
        <v>4</v>
      </c>
      <c r="D45" s="215">
        <v>0</v>
      </c>
      <c r="E45" s="231">
        <v>0</v>
      </c>
      <c r="F45" s="23">
        <f t="shared" si="2"/>
        <v>22</v>
      </c>
      <c r="G45" s="1"/>
      <c r="H45" s="1"/>
      <c r="I45" s="1"/>
      <c r="O45" s="208"/>
      <c r="T45" s="208" t="s">
        <v>108</v>
      </c>
      <c r="V45" t="s">
        <v>83</v>
      </c>
      <c r="W45">
        <v>0</v>
      </c>
      <c r="Y45" t="s">
        <v>83</v>
      </c>
      <c r="Z45">
        <v>0</v>
      </c>
    </row>
    <row r="46" spans="1:26" x14ac:dyDescent="0.25">
      <c r="A46" s="4" t="s">
        <v>63</v>
      </c>
      <c r="B46" s="215">
        <v>11</v>
      </c>
      <c r="C46" s="215">
        <v>5</v>
      </c>
      <c r="D46" s="215">
        <v>0</v>
      </c>
      <c r="E46" s="215">
        <v>0</v>
      </c>
      <c r="F46" s="23">
        <f t="shared" si="2"/>
        <v>16</v>
      </c>
      <c r="G46" s="1"/>
      <c r="H46" s="1"/>
      <c r="I46" s="1"/>
      <c r="O46" s="208"/>
      <c r="T46" s="208" t="s">
        <v>38</v>
      </c>
      <c r="V46" t="s">
        <v>108</v>
      </c>
      <c r="W46">
        <v>0</v>
      </c>
      <c r="Y46" t="s">
        <v>108</v>
      </c>
      <c r="Z46">
        <v>0</v>
      </c>
    </row>
    <row r="47" spans="1:26" x14ac:dyDescent="0.25">
      <c r="A47" s="4" t="s">
        <v>162</v>
      </c>
      <c r="B47" s="215">
        <v>51</v>
      </c>
      <c r="C47" s="215">
        <v>10</v>
      </c>
      <c r="D47" s="215">
        <v>6</v>
      </c>
      <c r="E47" s="231">
        <v>0</v>
      </c>
      <c r="F47" s="23">
        <f t="shared" si="2"/>
        <v>67</v>
      </c>
      <c r="G47" s="1"/>
      <c r="H47" s="1"/>
      <c r="I47" s="1"/>
      <c r="O47" s="208"/>
    </row>
    <row r="48" spans="1:26" x14ac:dyDescent="0.25">
      <c r="B48" s="22"/>
      <c r="C48" s="22"/>
      <c r="D48" s="22"/>
      <c r="E48" s="22"/>
      <c r="F48" s="24">
        <f>SUM(F30:F47)</f>
        <v>2970</v>
      </c>
      <c r="G48" s="1"/>
      <c r="H48" s="1"/>
      <c r="I48" s="1"/>
      <c r="O48" s="208"/>
    </row>
    <row r="49" spans="1:15" x14ac:dyDescent="0.25">
      <c r="A49" s="4"/>
      <c r="B49" s="22"/>
      <c r="C49" s="22"/>
      <c r="D49" s="22"/>
      <c r="E49" s="22"/>
      <c r="F49" s="22"/>
      <c r="G49" s="1"/>
      <c r="H49" s="1"/>
      <c r="I49" s="1"/>
      <c r="O49" s="208"/>
    </row>
    <row r="50" spans="1:15" x14ac:dyDescent="0.25">
      <c r="A50" s="4"/>
      <c r="B50" s="216"/>
      <c r="C50" s="216"/>
      <c r="D50" s="216"/>
      <c r="E50" s="216"/>
      <c r="F50" s="216"/>
      <c r="G50" s="1"/>
      <c r="H50" s="1"/>
      <c r="I50" s="1"/>
      <c r="O50" s="208"/>
    </row>
    <row r="51" spans="1:15" x14ac:dyDescent="0.25">
      <c r="A51" s="4"/>
      <c r="B51" s="216"/>
      <c r="C51" s="216"/>
      <c r="D51" s="216"/>
      <c r="E51" s="216"/>
      <c r="F51" s="216"/>
      <c r="G51" s="1"/>
      <c r="H51" s="1"/>
      <c r="I51" s="1"/>
      <c r="O51" s="208"/>
    </row>
    <row r="52" spans="1:15" x14ac:dyDescent="0.25">
      <c r="A52" s="4"/>
      <c r="B52" s="216"/>
      <c r="C52" s="216"/>
      <c r="D52" s="216"/>
      <c r="E52" s="216"/>
      <c r="F52" s="216"/>
      <c r="G52" s="1"/>
      <c r="H52" s="1"/>
      <c r="I52" s="1"/>
      <c r="O52" s="208"/>
    </row>
    <row r="53" spans="1:15" x14ac:dyDescent="0.25">
      <c r="A53" s="4"/>
      <c r="B53" s="216"/>
      <c r="C53" s="216"/>
      <c r="D53" s="216"/>
      <c r="E53" s="216"/>
      <c r="F53" s="216"/>
      <c r="G53" s="1"/>
      <c r="H53" s="1"/>
      <c r="I53" s="1"/>
      <c r="O53" s="208"/>
    </row>
    <row r="54" spans="1:15" x14ac:dyDescent="0.25">
      <c r="A54" s="4"/>
      <c r="B54" s="216"/>
      <c r="C54" s="216"/>
      <c r="D54" s="216"/>
      <c r="E54" s="216"/>
      <c r="F54" s="216"/>
      <c r="G54" s="1"/>
      <c r="H54" s="1"/>
      <c r="I54" s="1"/>
      <c r="O54" s="208"/>
    </row>
    <row r="55" spans="1:15" x14ac:dyDescent="0.25">
      <c r="A55" s="4"/>
      <c r="B55" s="216"/>
      <c r="C55" s="216"/>
      <c r="D55" s="216"/>
      <c r="E55" s="216"/>
      <c r="F55" s="216"/>
      <c r="G55" s="1"/>
      <c r="H55" s="1"/>
      <c r="I55" s="1"/>
      <c r="O55" s="208"/>
    </row>
    <row r="56" spans="1:15" x14ac:dyDescent="0.25">
      <c r="A56" s="4"/>
      <c r="B56" s="216"/>
      <c r="C56" s="216"/>
      <c r="D56" s="216"/>
      <c r="E56" s="216"/>
      <c r="F56" s="216"/>
      <c r="G56" s="1"/>
      <c r="H56" s="1"/>
      <c r="I56" s="1"/>
      <c r="O56" s="208"/>
    </row>
    <row r="57" spans="1:15" x14ac:dyDescent="0.25">
      <c r="A57" s="4"/>
      <c r="B57" s="216"/>
      <c r="C57" s="216"/>
      <c r="D57" s="216"/>
      <c r="E57" s="216"/>
      <c r="F57" s="216"/>
      <c r="G57" s="1"/>
      <c r="H57" s="1"/>
      <c r="I57" s="1"/>
      <c r="O57" s="208"/>
    </row>
    <row r="58" spans="1:15" x14ac:dyDescent="0.25">
      <c r="A58" s="4"/>
      <c r="B58" s="216"/>
      <c r="C58" s="216"/>
      <c r="D58" s="216"/>
      <c r="E58" s="216"/>
      <c r="F58" s="216"/>
      <c r="G58" s="1"/>
      <c r="H58" s="1"/>
      <c r="I58" s="1"/>
      <c r="O58" s="208"/>
    </row>
    <row r="59" spans="1:15" x14ac:dyDescent="0.25">
      <c r="A59" s="4"/>
      <c r="B59" s="216"/>
      <c r="C59" s="216"/>
      <c r="D59" s="216"/>
      <c r="E59" s="216"/>
      <c r="F59" s="216"/>
      <c r="G59" s="1"/>
      <c r="H59" s="1"/>
      <c r="I59" s="1"/>
      <c r="O59" s="208"/>
    </row>
    <row r="60" spans="1:15" x14ac:dyDescent="0.25">
      <c r="A60" s="4"/>
      <c r="B60" s="216"/>
      <c r="C60" s="216"/>
      <c r="D60" s="216"/>
      <c r="E60" s="216"/>
      <c r="F60" s="216"/>
      <c r="G60" s="1"/>
      <c r="H60" s="1"/>
      <c r="I60" s="1"/>
      <c r="O60" s="208"/>
    </row>
    <row r="61" spans="1:15" x14ac:dyDescent="0.25">
      <c r="A61" s="4"/>
      <c r="B61" s="216"/>
      <c r="C61" s="216"/>
      <c r="D61" s="216"/>
      <c r="E61" s="216"/>
      <c r="F61" s="216"/>
      <c r="O61" s="208"/>
    </row>
    <row r="62" spans="1:15" x14ac:dyDescent="0.25">
      <c r="A62" s="4"/>
      <c r="B62" s="216"/>
      <c r="C62" s="216"/>
      <c r="D62" s="216"/>
      <c r="E62" s="216"/>
      <c r="F62" s="216"/>
      <c r="O62" s="208"/>
    </row>
    <row r="63" spans="1:15" x14ac:dyDescent="0.25">
      <c r="O63" s="208"/>
    </row>
    <row r="64" spans="1:15" x14ac:dyDescent="0.25">
      <c r="O64" s="208"/>
    </row>
    <row r="65" spans="1:15" x14ac:dyDescent="0.25">
      <c r="O65" s="208"/>
    </row>
    <row r="66" spans="1:15" x14ac:dyDescent="0.25">
      <c r="A66" s="45" t="s">
        <v>297</v>
      </c>
      <c r="O66" s="208"/>
    </row>
    <row r="67" spans="1:15" ht="48.75" x14ac:dyDescent="0.25">
      <c r="A67" s="2" t="s">
        <v>156</v>
      </c>
      <c r="B67" s="20" t="s">
        <v>163</v>
      </c>
      <c r="C67" s="20"/>
      <c r="D67" s="20"/>
      <c r="E67" s="20"/>
      <c r="F67" s="21"/>
      <c r="O67" s="208"/>
    </row>
    <row r="68" spans="1:15" x14ac:dyDescent="0.25">
      <c r="A68" s="4" t="s">
        <v>43</v>
      </c>
      <c r="B68" s="215">
        <v>102</v>
      </c>
      <c r="C68" s="22"/>
      <c r="D68" s="22"/>
      <c r="E68" s="23"/>
      <c r="F68" s="23"/>
    </row>
    <row r="69" spans="1:15" x14ac:dyDescent="0.25">
      <c r="A69" s="4" t="s">
        <v>11</v>
      </c>
      <c r="B69" s="215">
        <v>95</v>
      </c>
      <c r="C69" s="22"/>
      <c r="D69" s="22"/>
      <c r="E69" s="23"/>
      <c r="F69" s="23"/>
    </row>
    <row r="70" spans="1:15" x14ac:dyDescent="0.25">
      <c r="A70" s="4" t="s">
        <v>27</v>
      </c>
      <c r="B70" s="215">
        <v>78</v>
      </c>
      <c r="C70" s="22"/>
      <c r="D70" s="22"/>
      <c r="E70" s="23"/>
      <c r="F70" s="23"/>
    </row>
    <row r="71" spans="1:15" x14ac:dyDescent="0.25">
      <c r="A71" s="4" t="s">
        <v>23</v>
      </c>
      <c r="B71" s="215">
        <v>73</v>
      </c>
      <c r="C71" s="22"/>
      <c r="D71" s="22"/>
      <c r="E71" s="23"/>
      <c r="F71" s="23"/>
    </row>
    <row r="72" spans="1:15" x14ac:dyDescent="0.25">
      <c r="A72" s="4" t="s">
        <v>17</v>
      </c>
      <c r="B72" s="215">
        <v>47</v>
      </c>
      <c r="C72" s="22"/>
      <c r="D72" s="22"/>
      <c r="E72" s="23"/>
      <c r="F72" s="23"/>
    </row>
    <row r="73" spans="1:15" x14ac:dyDescent="0.25">
      <c r="A73" s="4" t="s">
        <v>6</v>
      </c>
      <c r="B73" s="215">
        <v>16</v>
      </c>
      <c r="C73" s="22"/>
      <c r="D73" s="22"/>
      <c r="E73" s="23"/>
      <c r="F73" s="23"/>
    </row>
    <row r="74" spans="1:15" x14ac:dyDescent="0.25">
      <c r="A74" s="4" t="s">
        <v>48</v>
      </c>
      <c r="B74" s="215">
        <v>12</v>
      </c>
      <c r="C74" s="22"/>
      <c r="D74" s="22"/>
      <c r="E74" s="23"/>
      <c r="F74" s="23"/>
    </row>
    <row r="75" spans="1:15" x14ac:dyDescent="0.25">
      <c r="A75" s="4" t="s">
        <v>29</v>
      </c>
      <c r="B75" s="215">
        <v>10</v>
      </c>
      <c r="C75" s="22"/>
      <c r="D75" s="22"/>
      <c r="E75" s="23"/>
      <c r="F75" s="23"/>
    </row>
    <row r="76" spans="1:15" x14ac:dyDescent="0.25">
      <c r="A76" s="4" t="s">
        <v>46</v>
      </c>
      <c r="B76" s="215">
        <v>8</v>
      </c>
      <c r="C76" s="22"/>
      <c r="D76" s="22"/>
      <c r="E76" s="23"/>
      <c r="F76" s="23"/>
    </row>
    <row r="77" spans="1:15" x14ac:dyDescent="0.25">
      <c r="A77" s="4" t="s">
        <v>41</v>
      </c>
      <c r="B77" s="215">
        <v>6</v>
      </c>
      <c r="C77" s="22"/>
      <c r="D77" s="22"/>
      <c r="E77" s="23"/>
      <c r="F77" s="23"/>
    </row>
    <row r="78" spans="1:15" x14ac:dyDescent="0.25">
      <c r="A78" s="4" t="s">
        <v>21</v>
      </c>
      <c r="B78" s="215">
        <v>5</v>
      </c>
      <c r="C78" s="22"/>
      <c r="D78" s="22"/>
      <c r="E78" s="23"/>
      <c r="F78" s="23"/>
    </row>
    <row r="79" spans="1:15" x14ac:dyDescent="0.25">
      <c r="A79" s="4" t="s">
        <v>162</v>
      </c>
      <c r="B79" s="215">
        <v>29</v>
      </c>
      <c r="C79" s="22"/>
      <c r="D79" s="22"/>
      <c r="E79" s="23"/>
      <c r="F79" s="23"/>
    </row>
    <row r="80" spans="1:15" x14ac:dyDescent="0.25">
      <c r="A80" s="4"/>
      <c r="B80" s="22"/>
      <c r="C80" s="22"/>
      <c r="D80" s="22"/>
      <c r="E80" s="23"/>
      <c r="F80" s="23"/>
    </row>
    <row r="81" spans="1:6" x14ac:dyDescent="0.25">
      <c r="A81" s="4"/>
      <c r="B81" s="22"/>
      <c r="C81" s="22"/>
      <c r="D81" s="22"/>
      <c r="F81" s="22"/>
    </row>
    <row r="82" spans="1:6" x14ac:dyDescent="0.25">
      <c r="A82" s="4"/>
      <c r="B82" s="22"/>
      <c r="C82" s="22"/>
      <c r="D82" s="22"/>
      <c r="E82" s="23"/>
      <c r="F82" s="23"/>
    </row>
    <row r="83" spans="1:6" x14ac:dyDescent="0.25">
      <c r="A83" s="4"/>
      <c r="B83" s="22"/>
      <c r="C83" s="22"/>
      <c r="D83" s="22"/>
      <c r="E83" s="23"/>
      <c r="F83" s="23"/>
    </row>
    <row r="84" spans="1:6" x14ac:dyDescent="0.25">
      <c r="A84" s="4"/>
      <c r="B84" s="22"/>
      <c r="C84" s="22"/>
      <c r="D84" s="22"/>
      <c r="E84" s="23"/>
      <c r="F84" s="23"/>
    </row>
    <row r="85" spans="1:6" x14ac:dyDescent="0.25">
      <c r="A85" s="4"/>
      <c r="B85" s="22"/>
      <c r="C85" s="22"/>
      <c r="D85" s="22"/>
      <c r="E85" s="23"/>
      <c r="F85" s="23"/>
    </row>
    <row r="98" spans="1:7" x14ac:dyDescent="0.25">
      <c r="A98" s="45" t="s">
        <v>164</v>
      </c>
    </row>
    <row r="99" spans="1:7" x14ac:dyDescent="0.25">
      <c r="A99" s="25" t="s">
        <v>165</v>
      </c>
      <c r="B99" s="275" t="s">
        <v>166</v>
      </c>
      <c r="C99" s="275"/>
      <c r="D99" s="275"/>
      <c r="E99" s="275"/>
      <c r="F99" s="275"/>
      <c r="G99" s="25" t="s">
        <v>134</v>
      </c>
    </row>
    <row r="100" spans="1:7" x14ac:dyDescent="0.25">
      <c r="A100" s="2" t="s">
        <v>137</v>
      </c>
      <c r="B100" s="215">
        <v>2</v>
      </c>
      <c r="C100" s="215">
        <v>3</v>
      </c>
      <c r="D100" s="215">
        <v>4</v>
      </c>
      <c r="E100" s="215">
        <v>5</v>
      </c>
    </row>
    <row r="101" spans="1:7" x14ac:dyDescent="0.25">
      <c r="A101" t="s">
        <v>9</v>
      </c>
      <c r="B101" s="56">
        <v>677</v>
      </c>
      <c r="C101" s="56">
        <v>88</v>
      </c>
      <c r="D101" s="56">
        <v>19</v>
      </c>
      <c r="E101" s="56">
        <v>0</v>
      </c>
      <c r="F101" s="26">
        <f t="shared" ref="F101:F108" si="3">SUM(B101:E101)</f>
        <v>784</v>
      </c>
    </row>
    <row r="102" spans="1:7" x14ac:dyDescent="0.25">
      <c r="A102" t="s">
        <v>35</v>
      </c>
      <c r="B102" s="56">
        <v>77</v>
      </c>
      <c r="C102" s="56">
        <v>85</v>
      </c>
      <c r="D102" s="56">
        <v>25</v>
      </c>
      <c r="E102" s="56">
        <v>0</v>
      </c>
      <c r="F102" s="26">
        <f t="shared" si="3"/>
        <v>187</v>
      </c>
    </row>
    <row r="103" spans="1:7" x14ac:dyDescent="0.25">
      <c r="A103" t="s">
        <v>93</v>
      </c>
      <c r="B103" s="56">
        <v>0</v>
      </c>
      <c r="C103" s="56">
        <v>0</v>
      </c>
      <c r="D103" s="56">
        <v>0</v>
      </c>
      <c r="E103" s="56">
        <v>0</v>
      </c>
      <c r="F103" s="26">
        <f t="shared" si="3"/>
        <v>0</v>
      </c>
    </row>
    <row r="104" spans="1:7" x14ac:dyDescent="0.25">
      <c r="A104" t="s">
        <v>80</v>
      </c>
      <c r="B104" s="56">
        <v>0</v>
      </c>
      <c r="C104" s="56">
        <v>0</v>
      </c>
      <c r="D104" s="56">
        <v>0</v>
      </c>
      <c r="E104" s="56">
        <v>0</v>
      </c>
      <c r="F104" s="26">
        <f t="shared" si="3"/>
        <v>0</v>
      </c>
    </row>
    <row r="105" spans="1:7" x14ac:dyDescent="0.25">
      <c r="A105" t="s">
        <v>89</v>
      </c>
      <c r="B105" s="56">
        <v>1</v>
      </c>
      <c r="C105" s="56">
        <v>0</v>
      </c>
      <c r="D105" s="56">
        <v>0</v>
      </c>
      <c r="E105" s="56">
        <v>0</v>
      </c>
      <c r="F105" s="26">
        <f t="shared" si="3"/>
        <v>1</v>
      </c>
    </row>
    <row r="106" spans="1:7" x14ac:dyDescent="0.25">
      <c r="A106" t="s">
        <v>14</v>
      </c>
      <c r="B106" s="56">
        <v>653</v>
      </c>
      <c r="C106" s="56">
        <v>87</v>
      </c>
      <c r="D106" s="56">
        <v>18</v>
      </c>
      <c r="E106" s="56">
        <v>0</v>
      </c>
      <c r="F106" s="26">
        <f t="shared" si="3"/>
        <v>758</v>
      </c>
    </row>
    <row r="107" spans="1:7" x14ac:dyDescent="0.25">
      <c r="A107" t="s">
        <v>34</v>
      </c>
      <c r="B107" s="56">
        <v>16</v>
      </c>
      <c r="C107" s="56">
        <v>10</v>
      </c>
      <c r="D107" s="56">
        <v>4</v>
      </c>
      <c r="E107" s="56">
        <v>0</v>
      </c>
      <c r="F107" s="26">
        <f t="shared" si="3"/>
        <v>30</v>
      </c>
    </row>
    <row r="108" spans="1:7" x14ac:dyDescent="0.25">
      <c r="A108" s="11" t="s">
        <v>167</v>
      </c>
      <c r="B108" s="56">
        <f>SUM(B101:B107)</f>
        <v>1424</v>
      </c>
      <c r="C108" s="56">
        <f>SUM(C101:C107)</f>
        <v>270</v>
      </c>
      <c r="D108" s="56">
        <f>SUM(D101:D107)</f>
        <v>66</v>
      </c>
      <c r="E108" s="56">
        <f>SUM(E101:E107)</f>
        <v>0</v>
      </c>
      <c r="F108" s="27">
        <f t="shared" si="3"/>
        <v>1760</v>
      </c>
    </row>
    <row r="109" spans="1:7" x14ac:dyDescent="0.25">
      <c r="A109" s="2" t="s">
        <v>141</v>
      </c>
      <c r="B109" s="56"/>
      <c r="C109" s="56"/>
      <c r="D109" s="56"/>
      <c r="E109" s="56"/>
      <c r="F109" s="26"/>
    </row>
    <row r="110" spans="1:7" x14ac:dyDescent="0.25">
      <c r="A110" t="s">
        <v>9</v>
      </c>
      <c r="B110" s="56">
        <v>993</v>
      </c>
      <c r="C110" s="56">
        <v>248</v>
      </c>
      <c r="D110" s="56">
        <v>51</v>
      </c>
      <c r="E110" s="56">
        <v>0</v>
      </c>
      <c r="F110" s="26">
        <f t="shared" ref="F110:F117" si="4">SUM(B110:E110)</f>
        <v>1292</v>
      </c>
    </row>
    <row r="111" spans="1:7" x14ac:dyDescent="0.25">
      <c r="A111" t="s">
        <v>35</v>
      </c>
      <c r="B111" s="56">
        <v>258</v>
      </c>
      <c r="C111" s="56">
        <v>239</v>
      </c>
      <c r="D111" s="56">
        <v>24</v>
      </c>
      <c r="E111" s="56">
        <v>0</v>
      </c>
      <c r="F111" s="26">
        <f t="shared" si="4"/>
        <v>521</v>
      </c>
    </row>
    <row r="112" spans="1:7" x14ac:dyDescent="0.25">
      <c r="A112" t="s">
        <v>93</v>
      </c>
      <c r="B112" s="56">
        <v>0</v>
      </c>
      <c r="C112" s="56">
        <v>0</v>
      </c>
      <c r="D112" s="56">
        <v>0</v>
      </c>
      <c r="E112" s="56">
        <v>0</v>
      </c>
      <c r="F112" s="26">
        <f t="shared" si="4"/>
        <v>0</v>
      </c>
    </row>
    <row r="113" spans="1:6" x14ac:dyDescent="0.25">
      <c r="A113" t="s">
        <v>80</v>
      </c>
      <c r="B113" s="56">
        <v>1</v>
      </c>
      <c r="C113" s="56">
        <v>0</v>
      </c>
      <c r="D113" s="56">
        <v>0</v>
      </c>
      <c r="E113" s="56">
        <v>0</v>
      </c>
      <c r="F113" s="26">
        <f t="shared" si="4"/>
        <v>1</v>
      </c>
    </row>
    <row r="114" spans="1:6" x14ac:dyDescent="0.25">
      <c r="A114" t="s">
        <v>89</v>
      </c>
      <c r="B114" s="56">
        <v>0</v>
      </c>
      <c r="C114" s="56">
        <v>0</v>
      </c>
      <c r="D114" s="56">
        <v>1</v>
      </c>
      <c r="E114" s="56">
        <v>0</v>
      </c>
      <c r="F114" s="26">
        <f t="shared" si="4"/>
        <v>1</v>
      </c>
    </row>
    <row r="115" spans="1:6" x14ac:dyDescent="0.25">
      <c r="A115" t="s">
        <v>14</v>
      </c>
      <c r="B115" s="56">
        <v>873</v>
      </c>
      <c r="C115" s="56">
        <v>242</v>
      </c>
      <c r="D115" s="56">
        <v>51</v>
      </c>
      <c r="E115" s="56">
        <v>0</v>
      </c>
      <c r="F115" s="26">
        <f t="shared" si="4"/>
        <v>1166</v>
      </c>
    </row>
    <row r="116" spans="1:6" x14ac:dyDescent="0.25">
      <c r="A116" t="s">
        <v>34</v>
      </c>
      <c r="B116" s="56">
        <v>149</v>
      </c>
      <c r="C116" s="56">
        <v>55</v>
      </c>
      <c r="D116" s="56">
        <v>41</v>
      </c>
      <c r="E116" s="56">
        <v>10</v>
      </c>
      <c r="F116" s="26">
        <f t="shared" si="4"/>
        <v>255</v>
      </c>
    </row>
    <row r="117" spans="1:6" x14ac:dyDescent="0.25">
      <c r="A117" s="11" t="s">
        <v>167</v>
      </c>
      <c r="B117" s="56">
        <f>SUM(B110:B116)</f>
        <v>2274</v>
      </c>
      <c r="C117" s="56">
        <f>SUM(C110:C116)</f>
        <v>784</v>
      </c>
      <c r="D117" s="56">
        <f>SUM(D110:D116)</f>
        <v>168</v>
      </c>
      <c r="E117" s="56">
        <f>SUM(E110:E116)</f>
        <v>10</v>
      </c>
      <c r="F117" s="27">
        <f t="shared" si="4"/>
        <v>3236</v>
      </c>
    </row>
    <row r="118" spans="1:6" x14ac:dyDescent="0.25">
      <c r="A118" s="11" t="s">
        <v>134</v>
      </c>
      <c r="B118" s="26">
        <f>B108+B117</f>
        <v>3698</v>
      </c>
      <c r="C118" s="26">
        <f>C108+C117</f>
        <v>1054</v>
      </c>
      <c r="D118" s="26">
        <f>D108+D117</f>
        <v>234</v>
      </c>
      <c r="E118" s="26">
        <f>E108+E117</f>
        <v>10</v>
      </c>
      <c r="F118" s="27">
        <f>F108+F117</f>
        <v>4996</v>
      </c>
    </row>
  </sheetData>
  <sortState ref="Y1:Z46">
    <sortCondition descending="1" ref="Z1:Z46"/>
  </sortState>
  <mergeCells count="1">
    <mergeCell ref="B99:F99"/>
  </mergeCells>
  <pageMargins left="0.7" right="0.7" top="0.75" bottom="0.75" header="0.3" footer="0.3"/>
  <pageSetup paperSize="9" orientation="portrait" horizontalDpi="4294967294" verticalDpi="4294967294" r:id="rId1"/>
  <ignoredErrors>
    <ignoredError sqref="B108:E10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1"/>
  <sheetViews>
    <sheetView workbookViewId="0"/>
  </sheetViews>
  <sheetFormatPr defaultRowHeight="15" x14ac:dyDescent="0.25"/>
  <cols>
    <col min="1" max="1" width="49.5703125" customWidth="1"/>
    <col min="2" max="2" width="9.140625" style="44"/>
    <col min="3" max="3" width="10.5703125" customWidth="1"/>
    <col min="7" max="7" width="15.85546875" customWidth="1"/>
  </cols>
  <sheetData>
    <row r="1" spans="1:9" x14ac:dyDescent="0.25">
      <c r="A1" s="2" t="s">
        <v>174</v>
      </c>
    </row>
    <row r="3" spans="1:9" ht="27" x14ac:dyDescent="0.25">
      <c r="A3" s="28" t="s">
        <v>175</v>
      </c>
      <c r="B3" s="46" t="s">
        <v>133</v>
      </c>
      <c r="C3" s="29" t="s">
        <v>176</v>
      </c>
      <c r="D3" s="29" t="s">
        <v>177</v>
      </c>
      <c r="G3" s="10" t="s">
        <v>178</v>
      </c>
      <c r="H3" s="30" t="s">
        <v>179</v>
      </c>
      <c r="I3" s="30" t="s">
        <v>180</v>
      </c>
    </row>
    <row r="4" spans="1:9" x14ac:dyDescent="0.25">
      <c r="A4" s="18" t="s">
        <v>137</v>
      </c>
      <c r="B4" s="54">
        <f>SUM(B5:B11)</f>
        <v>2692</v>
      </c>
      <c r="C4" s="31">
        <f t="shared" ref="C4:C11" si="0">B4/$B$21</f>
        <v>0.25726299694189603</v>
      </c>
      <c r="D4" s="47"/>
      <c r="G4" s="2" t="s">
        <v>137</v>
      </c>
    </row>
    <row r="5" spans="1:9" x14ac:dyDescent="0.25">
      <c r="A5" s="33" t="s">
        <v>9</v>
      </c>
      <c r="B5" s="50">
        <v>707</v>
      </c>
      <c r="C5" s="57">
        <f t="shared" si="0"/>
        <v>6.7564984709480122E-2</v>
      </c>
      <c r="D5" s="57">
        <f>B5/$B$4</f>
        <v>0.26263001485884102</v>
      </c>
      <c r="G5" s="35" t="s">
        <v>151</v>
      </c>
      <c r="H5" s="26">
        <f>B5+B7+B8+B9+B10</f>
        <v>1744</v>
      </c>
      <c r="I5" s="58">
        <f>H5/$H$7</f>
        <v>0.64784546805349186</v>
      </c>
    </row>
    <row r="6" spans="1:9" x14ac:dyDescent="0.25">
      <c r="A6" s="33" t="s">
        <v>35</v>
      </c>
      <c r="B6" s="50">
        <v>820</v>
      </c>
      <c r="C6" s="57">
        <f t="shared" si="0"/>
        <v>7.8363914373088692E-2</v>
      </c>
      <c r="D6" s="57">
        <f t="shared" ref="D6:D8" si="1">B6/$B$4</f>
        <v>0.30460624071322434</v>
      </c>
      <c r="G6" s="35" t="s">
        <v>150</v>
      </c>
      <c r="H6" s="26">
        <f>B6+B11</f>
        <v>948</v>
      </c>
      <c r="I6" s="58">
        <f>H6/$H$7</f>
        <v>0.3521545319465082</v>
      </c>
    </row>
    <row r="7" spans="1:9" x14ac:dyDescent="0.25">
      <c r="A7" s="33" t="s">
        <v>93</v>
      </c>
      <c r="B7" s="50">
        <v>11</v>
      </c>
      <c r="C7" s="57">
        <f t="shared" si="0"/>
        <v>1.051223241590214E-3</v>
      </c>
      <c r="D7" s="57">
        <f t="shared" si="1"/>
        <v>4.0861812778603271E-3</v>
      </c>
      <c r="H7" s="27">
        <f>SUM(H5:H6)</f>
        <v>2692</v>
      </c>
      <c r="I7" s="22"/>
    </row>
    <row r="8" spans="1:9" x14ac:dyDescent="0.25">
      <c r="A8" s="33" t="s">
        <v>80</v>
      </c>
      <c r="B8" s="50">
        <v>4</v>
      </c>
      <c r="C8" s="57">
        <f t="shared" si="0"/>
        <v>3.8226299694189603E-4</v>
      </c>
      <c r="D8" s="57">
        <f t="shared" si="1"/>
        <v>1.4858841010401188E-3</v>
      </c>
    </row>
    <row r="9" spans="1:9" x14ac:dyDescent="0.25">
      <c r="A9" s="33" t="s">
        <v>89</v>
      </c>
      <c r="B9" s="50">
        <v>14</v>
      </c>
      <c r="C9" s="57">
        <f t="shared" si="0"/>
        <v>1.337920489296636E-3</v>
      </c>
      <c r="D9" s="57">
        <f>B9/$B$4</f>
        <v>5.2005943536404158E-3</v>
      </c>
    </row>
    <row r="10" spans="1:9" x14ac:dyDescent="0.25">
      <c r="A10" s="33" t="s">
        <v>14</v>
      </c>
      <c r="B10" s="50">
        <v>1008</v>
      </c>
      <c r="C10" s="57">
        <f t="shared" si="0"/>
        <v>9.6330275229357804E-2</v>
      </c>
      <c r="D10" s="57">
        <f t="shared" ref="D10:D11" si="2">B10/$B$4</f>
        <v>0.37444279346210996</v>
      </c>
      <c r="G10" s="2" t="s">
        <v>141</v>
      </c>
    </row>
    <row r="11" spans="1:9" x14ac:dyDescent="0.25">
      <c r="A11" s="33" t="s">
        <v>34</v>
      </c>
      <c r="B11" s="50">
        <v>128</v>
      </c>
      <c r="C11" s="57">
        <f t="shared" si="0"/>
        <v>1.2232415902140673E-2</v>
      </c>
      <c r="D11" s="57">
        <f t="shared" si="2"/>
        <v>4.7548291233283801E-2</v>
      </c>
      <c r="G11" s="35" t="s">
        <v>151</v>
      </c>
      <c r="H11" s="26">
        <f>B14+B16+B17+B19+B18</f>
        <v>2531</v>
      </c>
      <c r="I11" s="58">
        <f>H11/$H$13</f>
        <v>0.32565620174987131</v>
      </c>
    </row>
    <row r="12" spans="1:9" x14ac:dyDescent="0.25">
      <c r="A12" s="33"/>
      <c r="B12" s="50"/>
      <c r="C12" s="57"/>
      <c r="D12" s="47"/>
      <c r="G12" s="35" t="s">
        <v>150</v>
      </c>
      <c r="H12" s="26">
        <f>B15+B20</f>
        <v>5241</v>
      </c>
      <c r="I12" s="58">
        <f>H12/$H$13</f>
        <v>0.67434379825012869</v>
      </c>
    </row>
    <row r="13" spans="1:9" x14ac:dyDescent="0.25">
      <c r="A13" s="18" t="s">
        <v>141</v>
      </c>
      <c r="B13" s="54">
        <f>SUM(B14:B20)</f>
        <v>7772</v>
      </c>
      <c r="C13" s="31">
        <f t="shared" ref="C13:C20" si="3">B13/$B$21</f>
        <v>0.74273700305810397</v>
      </c>
      <c r="D13" s="47"/>
      <c r="H13" s="27">
        <f>SUM(H11:H12)</f>
        <v>7772</v>
      </c>
      <c r="I13" s="22"/>
    </row>
    <row r="14" spans="1:9" x14ac:dyDescent="0.25">
      <c r="A14" s="33" t="s">
        <v>9</v>
      </c>
      <c r="B14" s="50">
        <v>1575</v>
      </c>
      <c r="C14" s="57">
        <f t="shared" si="3"/>
        <v>0.15051605504587157</v>
      </c>
      <c r="D14" s="57">
        <f>B14/$B$13</f>
        <v>0.20265054040144106</v>
      </c>
    </row>
    <row r="15" spans="1:9" x14ac:dyDescent="0.25">
      <c r="A15" s="33" t="s">
        <v>35</v>
      </c>
      <c r="B15" s="50">
        <v>3321</v>
      </c>
      <c r="C15" s="57">
        <f t="shared" si="3"/>
        <v>0.31737385321100919</v>
      </c>
      <c r="D15" s="57">
        <f t="shared" ref="D15:D20" si="4">B15/$B$13</f>
        <v>0.42730313947503862</v>
      </c>
    </row>
    <row r="16" spans="1:9" x14ac:dyDescent="0.25">
      <c r="A16" s="33" t="s">
        <v>93</v>
      </c>
      <c r="B16" s="50">
        <v>5</v>
      </c>
      <c r="C16" s="57">
        <f t="shared" si="3"/>
        <v>4.7782874617737002E-4</v>
      </c>
      <c r="D16" s="57">
        <f t="shared" si="4"/>
        <v>6.4333504889346369E-4</v>
      </c>
    </row>
    <row r="17" spans="1:9" x14ac:dyDescent="0.25">
      <c r="A17" s="33" t="s">
        <v>80</v>
      </c>
      <c r="B17" s="50">
        <v>4</v>
      </c>
      <c r="C17" s="57">
        <f t="shared" si="3"/>
        <v>3.8226299694189603E-4</v>
      </c>
      <c r="D17" s="57">
        <f t="shared" si="4"/>
        <v>5.1466803911477102E-4</v>
      </c>
    </row>
    <row r="18" spans="1:9" x14ac:dyDescent="0.25">
      <c r="A18" s="33" t="s">
        <v>89</v>
      </c>
      <c r="B18" s="50">
        <v>14</v>
      </c>
      <c r="C18" s="57">
        <f t="shared" si="3"/>
        <v>1.337920489296636E-3</v>
      </c>
      <c r="D18" s="57">
        <f t="shared" si="4"/>
        <v>1.8013381369016985E-3</v>
      </c>
    </row>
    <row r="19" spans="1:9" x14ac:dyDescent="0.25">
      <c r="A19" s="33" t="s">
        <v>14</v>
      </c>
      <c r="B19" s="50">
        <v>933</v>
      </c>
      <c r="C19" s="57">
        <f t="shared" si="3"/>
        <v>8.9162844036697247E-2</v>
      </c>
      <c r="D19" s="57">
        <f t="shared" si="4"/>
        <v>0.12004632012352033</v>
      </c>
    </row>
    <row r="20" spans="1:9" x14ac:dyDescent="0.25">
      <c r="A20" s="33" t="s">
        <v>34</v>
      </c>
      <c r="B20" s="50">
        <v>1920</v>
      </c>
      <c r="C20" s="57">
        <f t="shared" si="3"/>
        <v>0.1834862385321101</v>
      </c>
      <c r="D20" s="57">
        <f t="shared" si="4"/>
        <v>0.24704065877509007</v>
      </c>
    </row>
    <row r="21" spans="1:9" x14ac:dyDescent="0.25">
      <c r="A21" s="36" t="s">
        <v>134</v>
      </c>
      <c r="B21" s="54">
        <f>B4+B13</f>
        <v>10464</v>
      </c>
      <c r="C21" s="57"/>
      <c r="D21" s="47"/>
    </row>
    <row r="22" spans="1:9" x14ac:dyDescent="0.25">
      <c r="C22" s="32"/>
      <c r="D22" s="32"/>
    </row>
    <row r="23" spans="1:9" x14ac:dyDescent="0.25">
      <c r="A23" s="2" t="s">
        <v>181</v>
      </c>
      <c r="B23" s="19"/>
      <c r="C23" s="32"/>
      <c r="D23" s="32"/>
    </row>
    <row r="24" spans="1:9" ht="27" x14ac:dyDescent="0.25">
      <c r="A24" s="28" t="s">
        <v>175</v>
      </c>
      <c r="B24" s="46" t="s">
        <v>133</v>
      </c>
      <c r="C24" s="29" t="s">
        <v>176</v>
      </c>
      <c r="D24" s="29" t="s">
        <v>177</v>
      </c>
      <c r="G24" s="10" t="s">
        <v>178</v>
      </c>
      <c r="H24" s="30" t="s">
        <v>179</v>
      </c>
      <c r="I24" s="30" t="s">
        <v>180</v>
      </c>
    </row>
    <row r="25" spans="1:9" x14ac:dyDescent="0.25">
      <c r="A25" s="18" t="s">
        <v>137</v>
      </c>
      <c r="B25" s="59">
        <f>SUM(B26:B32)</f>
        <v>3883</v>
      </c>
      <c r="C25" s="9">
        <f>B25/$B$41</f>
        <v>0.28188747731397457</v>
      </c>
      <c r="D25" s="22"/>
      <c r="G25" s="2" t="s">
        <v>137</v>
      </c>
    </row>
    <row r="26" spans="1:9" x14ac:dyDescent="0.25">
      <c r="A26" t="s">
        <v>9</v>
      </c>
      <c r="B26" s="56">
        <v>1196</v>
      </c>
      <c r="C26" s="58">
        <f>B26/$B$41</f>
        <v>8.682395644283121E-2</v>
      </c>
      <c r="D26" s="58">
        <f>B26/$B$25</f>
        <v>0.30800927118207572</v>
      </c>
      <c r="G26" s="35" t="s">
        <v>151</v>
      </c>
      <c r="H26" s="26">
        <f>B26+B28+B29+B30+B31</f>
        <v>2665</v>
      </c>
      <c r="I26" s="58">
        <f>H26/$H$28</f>
        <v>0.68632500643832084</v>
      </c>
    </row>
    <row r="27" spans="1:9" x14ac:dyDescent="0.25">
      <c r="A27" t="s">
        <v>35</v>
      </c>
      <c r="B27" s="56">
        <v>1028</v>
      </c>
      <c r="C27" s="58">
        <f t="shared" ref="C27:C40" si="5">B27/$B$41</f>
        <v>7.462794918330308E-2</v>
      </c>
      <c r="D27" s="58">
        <f t="shared" ref="D27:D32" si="6">B27/$B$25</f>
        <v>0.26474375482874068</v>
      </c>
      <c r="G27" s="35" t="s">
        <v>150</v>
      </c>
      <c r="H27" s="26">
        <f>B27+B32</f>
        <v>1218</v>
      </c>
      <c r="I27" s="58">
        <f>H27/$H$28</f>
        <v>0.31367499356167911</v>
      </c>
    </row>
    <row r="28" spans="1:9" x14ac:dyDescent="0.25">
      <c r="A28" t="s">
        <v>93</v>
      </c>
      <c r="B28" s="56">
        <v>11</v>
      </c>
      <c r="C28" s="58">
        <f t="shared" si="5"/>
        <v>7.9854809437386565E-4</v>
      </c>
      <c r="D28" s="58">
        <f t="shared" si="6"/>
        <v>2.8328611898016999E-3</v>
      </c>
      <c r="H28" s="27">
        <f>SUM(H26:H27)</f>
        <v>3883</v>
      </c>
      <c r="I28" s="22"/>
    </row>
    <row r="29" spans="1:9" x14ac:dyDescent="0.25">
      <c r="A29" t="s">
        <v>80</v>
      </c>
      <c r="B29" s="56">
        <v>4</v>
      </c>
      <c r="C29" s="58">
        <f t="shared" si="5"/>
        <v>2.9038112522686028E-4</v>
      </c>
      <c r="D29" s="58">
        <f t="shared" si="6"/>
        <v>1.0301313417460727E-3</v>
      </c>
    </row>
    <row r="30" spans="1:9" x14ac:dyDescent="0.25">
      <c r="A30" t="s">
        <v>89</v>
      </c>
      <c r="B30" s="56">
        <v>15</v>
      </c>
      <c r="C30" s="58">
        <f t="shared" si="5"/>
        <v>1.088929219600726E-3</v>
      </c>
      <c r="D30" s="58">
        <f t="shared" si="6"/>
        <v>3.8629925315477724E-3</v>
      </c>
      <c r="G30" s="2" t="s">
        <v>141</v>
      </c>
    </row>
    <row r="31" spans="1:9" x14ac:dyDescent="0.25">
      <c r="A31" t="s">
        <v>14</v>
      </c>
      <c r="B31" s="56">
        <v>1439</v>
      </c>
      <c r="C31" s="58">
        <f t="shared" si="5"/>
        <v>0.10446460980036297</v>
      </c>
      <c r="D31" s="58">
        <f t="shared" si="6"/>
        <v>0.3705897501931496</v>
      </c>
      <c r="G31" s="35" t="s">
        <v>151</v>
      </c>
      <c r="H31" s="26">
        <f>B36+B37+B38+B39+B34</f>
        <v>4057</v>
      </c>
      <c r="I31" s="58">
        <f>H31/$H$33</f>
        <v>0.4101293974929236</v>
      </c>
    </row>
    <row r="32" spans="1:9" x14ac:dyDescent="0.25">
      <c r="A32" t="s">
        <v>34</v>
      </c>
      <c r="B32" s="56">
        <v>190</v>
      </c>
      <c r="C32" s="58">
        <f t="shared" si="5"/>
        <v>1.3793103448275862E-2</v>
      </c>
      <c r="D32" s="58">
        <f t="shared" si="6"/>
        <v>4.8931238732938448E-2</v>
      </c>
      <c r="G32" s="35" t="s">
        <v>150</v>
      </c>
      <c r="H32" s="26">
        <f>B35+B40</f>
        <v>5835</v>
      </c>
      <c r="I32" s="58">
        <f>H32/$H$33</f>
        <v>0.58987060250707646</v>
      </c>
    </row>
    <row r="33" spans="1:9" x14ac:dyDescent="0.25">
      <c r="A33" s="18" t="s">
        <v>141</v>
      </c>
      <c r="B33" s="59">
        <f>SUM(B34:B40)</f>
        <v>9892</v>
      </c>
      <c r="C33" s="9">
        <f t="shared" si="5"/>
        <v>0.71811252268602543</v>
      </c>
      <c r="D33" s="22"/>
      <c r="H33" s="27">
        <f>SUM(H31:H32)</f>
        <v>9892</v>
      </c>
      <c r="I33" s="22"/>
    </row>
    <row r="34" spans="1:9" x14ac:dyDescent="0.25">
      <c r="A34" t="s">
        <v>9</v>
      </c>
      <c r="B34" s="56">
        <v>2146</v>
      </c>
      <c r="C34" s="58">
        <f t="shared" si="5"/>
        <v>0.15578947368421053</v>
      </c>
      <c r="D34" s="58">
        <f>B34/$B$33</f>
        <v>0.21694298422968056</v>
      </c>
    </row>
    <row r="35" spans="1:9" x14ac:dyDescent="0.25">
      <c r="A35" t="s">
        <v>35</v>
      </c>
      <c r="B35" s="56">
        <v>3684</v>
      </c>
      <c r="C35" s="58">
        <f t="shared" si="5"/>
        <v>0.2674410163339383</v>
      </c>
      <c r="D35" s="58">
        <f t="shared" ref="D35:D40" si="7">B35/$B$33</f>
        <v>0.37242215932066314</v>
      </c>
      <c r="H35" s="5"/>
    </row>
    <row r="36" spans="1:9" x14ac:dyDescent="0.25">
      <c r="A36" t="s">
        <v>93</v>
      </c>
      <c r="B36" s="56">
        <v>4</v>
      </c>
      <c r="C36" s="58">
        <f t="shared" si="5"/>
        <v>2.9038112522686028E-4</v>
      </c>
      <c r="D36" s="58">
        <f t="shared" si="7"/>
        <v>4.0436716538617062E-4</v>
      </c>
    </row>
    <row r="37" spans="1:9" x14ac:dyDescent="0.25">
      <c r="A37" t="s">
        <v>80</v>
      </c>
      <c r="B37" s="56">
        <v>5</v>
      </c>
      <c r="C37" s="58">
        <f t="shared" si="5"/>
        <v>3.6297640653357529E-4</v>
      </c>
      <c r="D37" s="58">
        <f t="shared" si="7"/>
        <v>5.0545895673271331E-4</v>
      </c>
    </row>
    <row r="38" spans="1:9" x14ac:dyDescent="0.25">
      <c r="A38" t="s">
        <v>89</v>
      </c>
      <c r="B38" s="56">
        <v>13</v>
      </c>
      <c r="C38" s="58">
        <f t="shared" si="5"/>
        <v>9.4373865698729579E-4</v>
      </c>
      <c r="D38" s="58">
        <f t="shared" si="7"/>
        <v>1.3141932875050547E-3</v>
      </c>
    </row>
    <row r="39" spans="1:9" x14ac:dyDescent="0.25">
      <c r="A39" t="s">
        <v>14</v>
      </c>
      <c r="B39" s="56">
        <v>1889</v>
      </c>
      <c r="C39" s="58">
        <f t="shared" si="5"/>
        <v>0.13713248638838477</v>
      </c>
      <c r="D39" s="58">
        <f t="shared" si="7"/>
        <v>0.19096239385361907</v>
      </c>
    </row>
    <row r="40" spans="1:9" x14ac:dyDescent="0.25">
      <c r="A40" t="s">
        <v>34</v>
      </c>
      <c r="B40" s="56">
        <v>2151</v>
      </c>
      <c r="C40" s="58">
        <f t="shared" si="5"/>
        <v>0.1561524500907441</v>
      </c>
      <c r="D40" s="58">
        <f t="shared" si="7"/>
        <v>0.21744844318641326</v>
      </c>
    </row>
    <row r="41" spans="1:9" x14ac:dyDescent="0.25">
      <c r="A41" t="s">
        <v>134</v>
      </c>
      <c r="B41" s="59">
        <f>B25+B33</f>
        <v>13775</v>
      </c>
      <c r="C41" s="58"/>
      <c r="D41" s="22"/>
    </row>
  </sheetData>
  <sortState ref="A34:B40">
    <sortCondition ref="A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5"/>
  <sheetViews>
    <sheetView workbookViewId="0"/>
  </sheetViews>
  <sheetFormatPr defaultRowHeight="15" x14ac:dyDescent="0.25"/>
  <cols>
    <col min="1" max="1" width="88.5703125" bestFit="1" customWidth="1"/>
    <col min="2" max="2" width="7.5703125" bestFit="1" customWidth="1"/>
  </cols>
  <sheetData>
    <row r="1" spans="1:3" x14ac:dyDescent="0.25">
      <c r="A1" s="2" t="s">
        <v>186</v>
      </c>
    </row>
    <row r="2" spans="1:3" x14ac:dyDescent="0.25">
      <c r="B2" s="44"/>
    </row>
    <row r="3" spans="1:3" x14ac:dyDescent="0.25">
      <c r="A3" s="2" t="s">
        <v>187</v>
      </c>
      <c r="B3" s="38" t="s">
        <v>179</v>
      </c>
      <c r="C3" s="24" t="s">
        <v>188</v>
      </c>
    </row>
    <row r="4" spans="1:3" x14ac:dyDescent="0.25">
      <c r="A4" s="208" t="s">
        <v>138</v>
      </c>
      <c r="B4" s="50">
        <v>4884</v>
      </c>
      <c r="C4" s="55">
        <f>B4/$B$7</f>
        <v>0.90210565201329884</v>
      </c>
    </row>
    <row r="5" spans="1:3" x14ac:dyDescent="0.25">
      <c r="A5" s="10" t="s">
        <v>139</v>
      </c>
      <c r="B5" s="50">
        <v>183</v>
      </c>
      <c r="C5" s="52">
        <f>B5/$B$7</f>
        <v>3.3801256002955304E-2</v>
      </c>
    </row>
    <row r="6" spans="1:3" x14ac:dyDescent="0.25">
      <c r="A6" s="208" t="s">
        <v>140</v>
      </c>
      <c r="B6" s="50">
        <v>347</v>
      </c>
      <c r="C6" s="52">
        <f>B6/$B$7</f>
        <v>6.409309198374584E-2</v>
      </c>
    </row>
    <row r="7" spans="1:3" x14ac:dyDescent="0.25">
      <c r="A7" s="11" t="s">
        <v>209</v>
      </c>
      <c r="B7" s="54">
        <f>SUM(B3:B6)</f>
        <v>5414</v>
      </c>
      <c r="C7" s="22"/>
    </row>
    <row r="8" spans="1:3" x14ac:dyDescent="0.25">
      <c r="A8" s="33"/>
      <c r="B8" s="34"/>
    </row>
    <row r="9" spans="1:3" x14ac:dyDescent="0.25">
      <c r="A9" s="2" t="s">
        <v>192</v>
      </c>
      <c r="B9" s="38" t="s">
        <v>179</v>
      </c>
      <c r="C9" s="24" t="s">
        <v>188</v>
      </c>
    </row>
    <row r="10" spans="1:3" x14ac:dyDescent="0.25">
      <c r="A10" s="208" t="s">
        <v>138</v>
      </c>
      <c r="B10" s="50">
        <v>4602</v>
      </c>
      <c r="C10" s="55">
        <f>B10/$B$13</f>
        <v>0.91128712871287132</v>
      </c>
    </row>
    <row r="11" spans="1:3" x14ac:dyDescent="0.25">
      <c r="A11" s="10" t="s">
        <v>139</v>
      </c>
      <c r="B11" s="50">
        <v>258</v>
      </c>
      <c r="C11" s="52">
        <f>B11/$B$13</f>
        <v>5.1089108910891086E-2</v>
      </c>
    </row>
    <row r="12" spans="1:3" x14ac:dyDescent="0.25">
      <c r="A12" s="208" t="s">
        <v>140</v>
      </c>
      <c r="B12" s="50">
        <v>190</v>
      </c>
      <c r="C12" s="52">
        <f>B12/$B$13</f>
        <v>3.7623762376237622E-2</v>
      </c>
    </row>
    <row r="13" spans="1:3" x14ac:dyDescent="0.25">
      <c r="A13" s="11" t="s">
        <v>209</v>
      </c>
      <c r="B13" s="54">
        <f>SUM(B10:B12)</f>
        <v>5050</v>
      </c>
      <c r="C13" s="22"/>
    </row>
    <row r="14" spans="1:3" x14ac:dyDescent="0.25">
      <c r="A14" s="18"/>
      <c r="B14" s="19"/>
    </row>
    <row r="15" spans="1:3" x14ac:dyDescent="0.25">
      <c r="A15" s="11" t="s">
        <v>134</v>
      </c>
      <c r="B15" s="59">
        <f>B7+B13</f>
        <v>10464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7"/>
  <sheetViews>
    <sheetView workbookViewId="0"/>
  </sheetViews>
  <sheetFormatPr defaultRowHeight="15" x14ac:dyDescent="0.25"/>
  <cols>
    <col min="1" max="1" width="59.28515625" customWidth="1"/>
    <col min="2" max="2" width="7.42578125" style="44" bestFit="1" customWidth="1"/>
    <col min="3" max="3" width="8.7109375" style="44" bestFit="1" customWidth="1"/>
    <col min="4" max="4" width="7.42578125" bestFit="1" customWidth="1"/>
    <col min="6" max="6" width="6.7109375" bestFit="1" customWidth="1"/>
    <col min="7" max="7" width="8.7109375" bestFit="1" customWidth="1"/>
  </cols>
  <sheetData>
    <row r="1" spans="1:7" x14ac:dyDescent="0.25">
      <c r="A1" s="2" t="s">
        <v>193</v>
      </c>
    </row>
    <row r="3" spans="1:7" x14ac:dyDescent="0.25">
      <c r="A3" s="2" t="s">
        <v>194</v>
      </c>
      <c r="B3" s="276" t="s">
        <v>0</v>
      </c>
      <c r="C3" s="276"/>
      <c r="F3" s="277" t="s">
        <v>195</v>
      </c>
      <c r="G3" s="278"/>
    </row>
    <row r="4" spans="1:7" x14ac:dyDescent="0.25">
      <c r="A4" s="18" t="s">
        <v>196</v>
      </c>
      <c r="B4" s="45" t="s">
        <v>137</v>
      </c>
      <c r="C4" s="45" t="s">
        <v>141</v>
      </c>
      <c r="D4" s="2" t="s">
        <v>189</v>
      </c>
      <c r="E4" s="24" t="s">
        <v>188</v>
      </c>
      <c r="F4" s="40" t="s">
        <v>137</v>
      </c>
      <c r="G4" s="40" t="s">
        <v>141</v>
      </c>
    </row>
    <row r="5" spans="1:7" x14ac:dyDescent="0.25">
      <c r="A5" s="33" t="s">
        <v>10</v>
      </c>
      <c r="B5" s="50">
        <v>38</v>
      </c>
      <c r="C5" s="50">
        <v>1630</v>
      </c>
      <c r="D5" s="50">
        <f>SUM(B5:C5)</f>
        <v>1668</v>
      </c>
      <c r="E5" s="51">
        <f>D5/$D$8</f>
        <v>0.93132328308207701</v>
      </c>
      <c r="F5" s="52">
        <f>B5/$D$5</f>
        <v>2.2781774580335732E-2</v>
      </c>
      <c r="G5" s="52">
        <f>C5/$D$5</f>
        <v>0.9772182254196643</v>
      </c>
    </row>
    <row r="6" spans="1:7" ht="30" x14ac:dyDescent="0.25">
      <c r="A6" s="41" t="s">
        <v>56</v>
      </c>
      <c r="B6" s="50">
        <v>0</v>
      </c>
      <c r="C6" s="50">
        <v>11</v>
      </c>
      <c r="D6" s="50">
        <f t="shared" ref="D6:D7" si="0">SUM(B6:C6)</f>
        <v>11</v>
      </c>
      <c r="E6" s="53">
        <f>D6/$D$8</f>
        <v>6.1418202121719711E-3</v>
      </c>
      <c r="F6" s="52">
        <f>B6/$D$6</f>
        <v>0</v>
      </c>
      <c r="G6" s="52">
        <f>C6/$D$6</f>
        <v>1</v>
      </c>
    </row>
    <row r="7" spans="1:7" x14ac:dyDescent="0.25">
      <c r="A7" s="33" t="s">
        <v>13</v>
      </c>
      <c r="B7" s="50">
        <v>2</v>
      </c>
      <c r="C7" s="50">
        <v>110</v>
      </c>
      <c r="D7" s="50">
        <f t="shared" si="0"/>
        <v>112</v>
      </c>
      <c r="E7" s="53">
        <f>D7/$D$8</f>
        <v>6.2534896705750978E-2</v>
      </c>
      <c r="F7" s="52">
        <f>B7/$D$7</f>
        <v>1.7857142857142856E-2</v>
      </c>
      <c r="G7" s="52">
        <f>C7/$D$7</f>
        <v>0.9821428571428571</v>
      </c>
    </row>
    <row r="8" spans="1:7" x14ac:dyDescent="0.25">
      <c r="A8" s="11" t="s">
        <v>209</v>
      </c>
      <c r="B8" s="54">
        <f>SUM(B5:B7)</f>
        <v>40</v>
      </c>
      <c r="C8" s="54">
        <f>SUM(C5:C7)</f>
        <v>1751</v>
      </c>
      <c r="D8" s="54">
        <f>SUM(D5:D7)</f>
        <v>1791</v>
      </c>
      <c r="E8" s="22"/>
      <c r="F8" s="52">
        <f>B8/$D$8</f>
        <v>2.2333891680625349E-2</v>
      </c>
      <c r="G8" s="55">
        <f>C8/$D$8</f>
        <v>0.97766610831937462</v>
      </c>
    </row>
    <row r="10" spans="1:7" x14ac:dyDescent="0.25">
      <c r="A10" s="2" t="s">
        <v>197</v>
      </c>
    </row>
    <row r="12" spans="1:7" x14ac:dyDescent="0.25">
      <c r="A12" s="2" t="s">
        <v>198</v>
      </c>
      <c r="B12" s="276" t="s">
        <v>0</v>
      </c>
      <c r="C12" s="276"/>
      <c r="D12" s="28"/>
      <c r="F12" s="277" t="s">
        <v>195</v>
      </c>
      <c r="G12" s="278"/>
    </row>
    <row r="13" spans="1:7" x14ac:dyDescent="0.25">
      <c r="A13" s="18" t="s">
        <v>196</v>
      </c>
      <c r="B13" s="45" t="s">
        <v>137</v>
      </c>
      <c r="C13" s="45" t="s">
        <v>141</v>
      </c>
      <c r="D13" s="2" t="s">
        <v>189</v>
      </c>
      <c r="E13" s="24" t="s">
        <v>188</v>
      </c>
      <c r="F13" s="40" t="s">
        <v>137</v>
      </c>
      <c r="G13" s="40" t="s">
        <v>141</v>
      </c>
    </row>
    <row r="14" spans="1:7" x14ac:dyDescent="0.25">
      <c r="A14" s="42" t="s">
        <v>10</v>
      </c>
      <c r="B14" s="50">
        <v>625</v>
      </c>
      <c r="C14" s="50">
        <v>2591</v>
      </c>
      <c r="D14" s="50">
        <f>SUM(B14:C14)</f>
        <v>3216</v>
      </c>
      <c r="E14" s="51">
        <f>D14/$D$17</f>
        <v>0.8876621584322385</v>
      </c>
      <c r="F14" s="52">
        <f>B14/$D$14</f>
        <v>0.19434079601990051</v>
      </c>
      <c r="G14" s="52">
        <f>C14/$D$14</f>
        <v>0.80565920398009949</v>
      </c>
    </row>
    <row r="15" spans="1:7" ht="30" x14ac:dyDescent="0.25">
      <c r="A15" s="43" t="s">
        <v>56</v>
      </c>
      <c r="B15" s="50">
        <v>18</v>
      </c>
      <c r="C15" s="50">
        <v>154</v>
      </c>
      <c r="D15" s="50">
        <f>SUM(B15:C15)</f>
        <v>172</v>
      </c>
      <c r="E15" s="53">
        <f>D15/$D$17</f>
        <v>4.7474468672370963E-2</v>
      </c>
      <c r="F15" s="52">
        <f>B15/$D$15</f>
        <v>0.10465116279069768</v>
      </c>
      <c r="G15" s="52">
        <f>C15/$D$15</f>
        <v>0.89534883720930236</v>
      </c>
    </row>
    <row r="16" spans="1:7" x14ac:dyDescent="0.25">
      <c r="A16" s="42" t="s">
        <v>13</v>
      </c>
      <c r="B16" s="50">
        <v>20</v>
      </c>
      <c r="C16" s="50">
        <v>215</v>
      </c>
      <c r="D16" s="50">
        <f>SUM(B16:C16)</f>
        <v>235</v>
      </c>
      <c r="E16" s="53">
        <f>D16/$D$17</f>
        <v>6.4863372895390556E-2</v>
      </c>
      <c r="F16" s="52">
        <f>B16/$D$16</f>
        <v>8.5106382978723402E-2</v>
      </c>
      <c r="G16" s="52">
        <f>C16/$D$16</f>
        <v>0.91489361702127658</v>
      </c>
    </row>
    <row r="17" spans="1:7" x14ac:dyDescent="0.25">
      <c r="A17" s="11" t="s">
        <v>209</v>
      </c>
      <c r="B17" s="54">
        <f>SUM(B14:B16)</f>
        <v>663</v>
      </c>
      <c r="C17" s="54">
        <f>SUM(C14:C16)</f>
        <v>2960</v>
      </c>
      <c r="D17" s="54">
        <f>SUM(D14:D16)</f>
        <v>3623</v>
      </c>
      <c r="E17" s="22"/>
      <c r="F17" s="52">
        <f>B17/$D$17</f>
        <v>0.18299751587082527</v>
      </c>
      <c r="G17" s="55">
        <f>C17/$D$17</f>
        <v>0.81700248412917476</v>
      </c>
    </row>
    <row r="19" spans="1:7" x14ac:dyDescent="0.25">
      <c r="A19" s="2" t="s">
        <v>199</v>
      </c>
    </row>
    <row r="21" spans="1:7" x14ac:dyDescent="0.25">
      <c r="A21" s="28" t="s">
        <v>200</v>
      </c>
      <c r="B21" s="276" t="s">
        <v>0</v>
      </c>
      <c r="C21" s="276"/>
      <c r="D21" s="28"/>
      <c r="F21" s="277" t="s">
        <v>195</v>
      </c>
      <c r="G21" s="278"/>
    </row>
    <row r="22" spans="1:7" x14ac:dyDescent="0.25">
      <c r="A22" s="28" t="s">
        <v>196</v>
      </c>
      <c r="B22" s="45" t="s">
        <v>137</v>
      </c>
      <c r="C22" s="45" t="s">
        <v>141</v>
      </c>
      <c r="D22" s="2" t="s">
        <v>189</v>
      </c>
      <c r="E22" s="24" t="s">
        <v>188</v>
      </c>
      <c r="F22" s="40" t="s">
        <v>137</v>
      </c>
      <c r="G22" s="40" t="s">
        <v>141</v>
      </c>
    </row>
    <row r="23" spans="1:7" x14ac:dyDescent="0.25">
      <c r="A23" s="42" t="s">
        <v>10</v>
      </c>
      <c r="B23" s="50">
        <v>553</v>
      </c>
      <c r="C23" s="50">
        <v>1170</v>
      </c>
      <c r="D23" s="50">
        <f>SUM(B23:C23)</f>
        <v>1723</v>
      </c>
      <c r="E23" s="51">
        <f>D23/$D$26</f>
        <v>0.89833159541188734</v>
      </c>
      <c r="F23" s="52">
        <f>B23/$D$23</f>
        <v>0.32095182820661639</v>
      </c>
      <c r="G23" s="52">
        <f>C23/$D$23</f>
        <v>0.67904817179338361</v>
      </c>
    </row>
    <row r="24" spans="1:7" ht="30" x14ac:dyDescent="0.25">
      <c r="A24" s="43" t="s">
        <v>56</v>
      </c>
      <c r="B24" s="50">
        <v>14</v>
      </c>
      <c r="C24" s="50">
        <v>94</v>
      </c>
      <c r="D24" s="50">
        <f>SUM(B24:C24)</f>
        <v>108</v>
      </c>
      <c r="E24" s="53">
        <f>D24/$D$26</f>
        <v>5.6308654848800835E-2</v>
      </c>
      <c r="F24" s="52">
        <f>B24/$D$24</f>
        <v>0.12962962962962962</v>
      </c>
      <c r="G24" s="52">
        <f>C24/$D$24</f>
        <v>0.87037037037037035</v>
      </c>
    </row>
    <row r="25" spans="1:7" x14ac:dyDescent="0.25">
      <c r="A25" s="42" t="s">
        <v>13</v>
      </c>
      <c r="B25" s="50">
        <v>17</v>
      </c>
      <c r="C25" s="50">
        <v>70</v>
      </c>
      <c r="D25" s="50">
        <f>SUM(B25:C25)</f>
        <v>87</v>
      </c>
      <c r="E25" s="53">
        <f>D25/$D$26</f>
        <v>4.5359749739311783E-2</v>
      </c>
      <c r="F25" s="52">
        <f>B25/$D$25</f>
        <v>0.19540229885057472</v>
      </c>
      <c r="G25" s="52">
        <f>C25/$D$25</f>
        <v>0.8045977011494253</v>
      </c>
    </row>
    <row r="26" spans="1:7" x14ac:dyDescent="0.25">
      <c r="A26" s="11" t="s">
        <v>209</v>
      </c>
      <c r="B26" s="54">
        <f>SUM(B23:B25)</f>
        <v>584</v>
      </c>
      <c r="C26" s="54">
        <f>SUM(C23:C25)</f>
        <v>1334</v>
      </c>
      <c r="D26" s="54">
        <f>SUM(D23:D25)</f>
        <v>1918</v>
      </c>
      <c r="E26" s="22"/>
      <c r="F26" s="55">
        <f>B26/$D$26</f>
        <v>0.30448383733055268</v>
      </c>
      <c r="G26" s="55">
        <f>C26/$D$26</f>
        <v>0.69551616266944738</v>
      </c>
    </row>
    <row r="28" spans="1:7" x14ac:dyDescent="0.25">
      <c r="A28" t="s">
        <v>201</v>
      </c>
    </row>
    <row r="30" spans="1:7" x14ac:dyDescent="0.25">
      <c r="A30" s="2" t="s">
        <v>202</v>
      </c>
      <c r="B30" s="276" t="s">
        <v>0</v>
      </c>
      <c r="C30" s="276"/>
      <c r="D30" s="28"/>
      <c r="F30" s="277" t="s">
        <v>195</v>
      </c>
      <c r="G30" s="278"/>
    </row>
    <row r="31" spans="1:7" x14ac:dyDescent="0.25">
      <c r="A31" s="28" t="s">
        <v>196</v>
      </c>
      <c r="B31" s="45" t="s">
        <v>137</v>
      </c>
      <c r="C31" s="45" t="s">
        <v>141</v>
      </c>
      <c r="D31" s="2" t="s">
        <v>189</v>
      </c>
      <c r="E31" s="24" t="s">
        <v>188</v>
      </c>
      <c r="F31" s="40" t="s">
        <v>137</v>
      </c>
      <c r="G31" s="40" t="s">
        <v>141</v>
      </c>
    </row>
    <row r="32" spans="1:7" x14ac:dyDescent="0.25">
      <c r="A32" s="42" t="s">
        <v>10</v>
      </c>
      <c r="B32" s="50">
        <v>1320</v>
      </c>
      <c r="C32" s="50">
        <v>1559</v>
      </c>
      <c r="D32" s="50">
        <f>SUM(B32:C32)</f>
        <v>2879</v>
      </c>
      <c r="E32" s="51">
        <f>D32/$D$35</f>
        <v>0.919220945083014</v>
      </c>
      <c r="F32" s="52">
        <f>B32/$D$32</f>
        <v>0.45849253212921154</v>
      </c>
      <c r="G32" s="52">
        <f>C32/$D$32</f>
        <v>0.54150746787078852</v>
      </c>
    </row>
    <row r="33" spans="1:7" ht="30" x14ac:dyDescent="0.25">
      <c r="A33" s="43" t="s">
        <v>56</v>
      </c>
      <c r="B33" s="50">
        <v>51</v>
      </c>
      <c r="C33" s="50">
        <v>99</v>
      </c>
      <c r="D33" s="50">
        <f>SUM(B33:C33)</f>
        <v>150</v>
      </c>
      <c r="E33" s="53">
        <f>D33/$D$35</f>
        <v>4.7892720306513412E-2</v>
      </c>
      <c r="F33" s="52">
        <f>B33/$D$33</f>
        <v>0.34</v>
      </c>
      <c r="G33" s="52">
        <f>C33/$D$33</f>
        <v>0.66</v>
      </c>
    </row>
    <row r="34" spans="1:7" x14ac:dyDescent="0.25">
      <c r="A34" s="42" t="s">
        <v>13</v>
      </c>
      <c r="B34" s="50">
        <v>34</v>
      </c>
      <c r="C34" s="50">
        <v>69</v>
      </c>
      <c r="D34" s="50">
        <f>SUM(B34:C34)</f>
        <v>103</v>
      </c>
      <c r="E34" s="53">
        <f>D34/$D$35</f>
        <v>3.2886334610472544E-2</v>
      </c>
      <c r="F34" s="52">
        <f>B34/$D$34</f>
        <v>0.3300970873786408</v>
      </c>
      <c r="G34" s="52">
        <f>C34/$D$34</f>
        <v>0.66990291262135926</v>
      </c>
    </row>
    <row r="35" spans="1:7" x14ac:dyDescent="0.25">
      <c r="A35" s="11" t="s">
        <v>209</v>
      </c>
      <c r="B35" s="54">
        <f>SUM(B32:B34)</f>
        <v>1405</v>
      </c>
      <c r="C35" s="54">
        <f>SUM(C32:C34)</f>
        <v>1727</v>
      </c>
      <c r="D35" s="54">
        <f>SUM(D32:D34)</f>
        <v>3132</v>
      </c>
      <c r="E35" s="22"/>
      <c r="F35" s="55">
        <f>B35/$D$35</f>
        <v>0.44859514687100893</v>
      </c>
      <c r="G35" s="55">
        <f>C35/$D$35</f>
        <v>0.55140485312899101</v>
      </c>
    </row>
    <row r="37" spans="1:7" x14ac:dyDescent="0.25">
      <c r="A37" s="36" t="s">
        <v>134</v>
      </c>
      <c r="B37" s="59">
        <f>B8+B17+B26+B35</f>
        <v>2692</v>
      </c>
      <c r="C37" s="59">
        <f>C8+C17+C26+C35</f>
        <v>7772</v>
      </c>
      <c r="D37" s="59">
        <f>D8+D17+D26+D35</f>
        <v>10464</v>
      </c>
    </row>
  </sheetData>
  <mergeCells count="8">
    <mergeCell ref="B30:C30"/>
    <mergeCell ref="F30:G30"/>
    <mergeCell ref="B3:C3"/>
    <mergeCell ref="F3:G3"/>
    <mergeCell ref="B12:C12"/>
    <mergeCell ref="F12:G12"/>
    <mergeCell ref="B21:C21"/>
    <mergeCell ref="F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1"/>
  <sheetViews>
    <sheetView workbookViewId="0"/>
  </sheetViews>
  <sheetFormatPr defaultRowHeight="15" x14ac:dyDescent="0.25"/>
  <cols>
    <col min="1" max="1" width="16.7109375" customWidth="1"/>
    <col min="2" max="5" width="7.7109375" customWidth="1"/>
    <col min="6" max="6" width="3" customWidth="1"/>
    <col min="7" max="9" width="7.7109375" customWidth="1"/>
  </cols>
  <sheetData>
    <row r="1" spans="1:9" x14ac:dyDescent="0.25">
      <c r="A1" s="45" t="s">
        <v>203</v>
      </c>
      <c r="B1" s="44"/>
      <c r="C1" s="44"/>
      <c r="D1" s="44"/>
      <c r="E1" s="44"/>
      <c r="F1" s="44"/>
      <c r="G1" s="44"/>
    </row>
    <row r="2" spans="1:9" x14ac:dyDescent="0.25">
      <c r="A2" s="44"/>
      <c r="B2" s="44"/>
      <c r="C2" s="44"/>
      <c r="D2" s="44"/>
      <c r="E2" s="44"/>
      <c r="F2" s="44"/>
      <c r="G2" s="44"/>
    </row>
    <row r="3" spans="1:9" ht="30" x14ac:dyDescent="0.25">
      <c r="A3" s="234" t="s">
        <v>206</v>
      </c>
      <c r="B3" s="38" t="s">
        <v>8</v>
      </c>
      <c r="C3" s="38" t="s">
        <v>31</v>
      </c>
      <c r="D3" s="38" t="s">
        <v>4</v>
      </c>
      <c r="E3" s="235" t="s">
        <v>189</v>
      </c>
      <c r="F3" s="44"/>
      <c r="G3" s="38" t="s">
        <v>8</v>
      </c>
      <c r="H3" s="24" t="s">
        <v>31</v>
      </c>
      <c r="I3" s="24" t="s">
        <v>4</v>
      </c>
    </row>
    <row r="4" spans="1:9" x14ac:dyDescent="0.25">
      <c r="A4" s="28" t="s">
        <v>204</v>
      </c>
      <c r="B4" s="59">
        <f>B5+B6</f>
        <v>917</v>
      </c>
      <c r="C4" s="59">
        <f t="shared" ref="C4:D4" si="0">C5+C6</f>
        <v>72</v>
      </c>
      <c r="D4" s="59">
        <f t="shared" si="0"/>
        <v>1703</v>
      </c>
      <c r="E4" s="59">
        <f t="shared" ref="E4:E9" si="1">B4+C4+D4</f>
        <v>2692</v>
      </c>
      <c r="F4" s="44"/>
      <c r="G4" s="236">
        <f>B4/$E4</f>
        <v>0.34063893016344726</v>
      </c>
      <c r="H4" s="9">
        <f>C4/$E4</f>
        <v>2.6745913818722138E-2</v>
      </c>
      <c r="I4" s="9">
        <f>D4/$E4</f>
        <v>0.63261515601783058</v>
      </c>
    </row>
    <row r="5" spans="1:9" x14ac:dyDescent="0.25">
      <c r="A5" s="48" t="s">
        <v>207</v>
      </c>
      <c r="B5" s="56">
        <v>198</v>
      </c>
      <c r="C5" s="56">
        <v>50</v>
      </c>
      <c r="D5" s="56">
        <v>455</v>
      </c>
      <c r="E5" s="59">
        <f t="shared" si="1"/>
        <v>703</v>
      </c>
      <c r="F5" s="44"/>
      <c r="G5" s="237">
        <f t="shared" ref="G5:I10" si="2">B5/$E5</f>
        <v>0.28165007112375534</v>
      </c>
      <c r="H5" s="49">
        <f t="shared" si="2"/>
        <v>7.1123755334281655E-2</v>
      </c>
      <c r="I5" s="49">
        <f t="shared" si="2"/>
        <v>0.64722617354196299</v>
      </c>
    </row>
    <row r="6" spans="1:9" x14ac:dyDescent="0.25">
      <c r="A6" s="48" t="s">
        <v>208</v>
      </c>
      <c r="B6" s="56">
        <v>719</v>
      </c>
      <c r="C6" s="56">
        <v>22</v>
      </c>
      <c r="D6" s="56">
        <v>1248</v>
      </c>
      <c r="E6" s="59">
        <f t="shared" si="1"/>
        <v>1989</v>
      </c>
      <c r="F6" s="44"/>
      <c r="G6" s="237">
        <f t="shared" si="2"/>
        <v>0.36148818501759677</v>
      </c>
      <c r="H6" s="49">
        <f t="shared" si="2"/>
        <v>1.1060834590246356E-2</v>
      </c>
      <c r="I6" s="49">
        <f t="shared" si="2"/>
        <v>0.62745098039215685</v>
      </c>
    </row>
    <row r="7" spans="1:9" x14ac:dyDescent="0.25">
      <c r="A7" s="28" t="s">
        <v>205</v>
      </c>
      <c r="B7" s="59">
        <f>B8+B9</f>
        <v>1824</v>
      </c>
      <c r="C7" s="59">
        <f t="shared" ref="C7:D7" si="3">C8+C9</f>
        <v>373</v>
      </c>
      <c r="D7" s="59">
        <f t="shared" si="3"/>
        <v>5575</v>
      </c>
      <c r="E7" s="59">
        <f t="shared" si="1"/>
        <v>7772</v>
      </c>
      <c r="F7" s="44"/>
      <c r="G7" s="236">
        <f t="shared" si="2"/>
        <v>0.23468862583633557</v>
      </c>
      <c r="H7" s="9">
        <f t="shared" si="2"/>
        <v>4.7992794647452396E-2</v>
      </c>
      <c r="I7" s="9">
        <f t="shared" si="2"/>
        <v>0.71731857951621203</v>
      </c>
    </row>
    <row r="8" spans="1:9" x14ac:dyDescent="0.25">
      <c r="A8" s="48" t="s">
        <v>207</v>
      </c>
      <c r="B8" s="56">
        <v>915</v>
      </c>
      <c r="C8" s="56">
        <v>345</v>
      </c>
      <c r="D8" s="56">
        <v>3451</v>
      </c>
      <c r="E8" s="59">
        <f t="shared" si="1"/>
        <v>4711</v>
      </c>
      <c r="F8" s="44"/>
      <c r="G8" s="237">
        <f t="shared" si="2"/>
        <v>0.19422627892167268</v>
      </c>
      <c r="H8" s="49">
        <f t="shared" si="2"/>
        <v>7.3232859265548719E-2</v>
      </c>
      <c r="I8" s="49">
        <f t="shared" si="2"/>
        <v>0.73254086181277855</v>
      </c>
    </row>
    <row r="9" spans="1:9" x14ac:dyDescent="0.25">
      <c r="A9" s="48" t="s">
        <v>208</v>
      </c>
      <c r="B9" s="56">
        <v>909</v>
      </c>
      <c r="C9" s="56">
        <v>28</v>
      </c>
      <c r="D9" s="56">
        <v>2124</v>
      </c>
      <c r="E9" s="59">
        <f t="shared" si="1"/>
        <v>3061</v>
      </c>
      <c r="F9" s="44"/>
      <c r="G9" s="237">
        <f t="shared" si="2"/>
        <v>0.29696177719699446</v>
      </c>
      <c r="H9" s="49">
        <f t="shared" si="2"/>
        <v>9.1473374714145708E-3</v>
      </c>
      <c r="I9" s="49">
        <f t="shared" si="2"/>
        <v>0.69389088533159093</v>
      </c>
    </row>
    <row r="10" spans="1:9" x14ac:dyDescent="0.25">
      <c r="A10" s="238" t="s">
        <v>209</v>
      </c>
      <c r="B10" s="59">
        <f>B4+B7</f>
        <v>2741</v>
      </c>
      <c r="C10" s="59">
        <f t="shared" ref="C10:E10" si="4">C4+C7</f>
        <v>445</v>
      </c>
      <c r="D10" s="59">
        <f t="shared" si="4"/>
        <v>7278</v>
      </c>
      <c r="E10" s="59">
        <f t="shared" si="4"/>
        <v>10464</v>
      </c>
      <c r="F10" s="44"/>
      <c r="G10" s="236">
        <f t="shared" si="2"/>
        <v>0.26194571865443422</v>
      </c>
      <c r="H10" s="9">
        <f t="shared" si="2"/>
        <v>4.2526758409785932E-2</v>
      </c>
      <c r="I10" s="9">
        <f t="shared" si="2"/>
        <v>0.6955275229357798</v>
      </c>
    </row>
    <row r="11" spans="1:9" x14ac:dyDescent="0.25">
      <c r="A11" s="44"/>
      <c r="B11" s="44"/>
      <c r="C11" s="44"/>
      <c r="D11" s="44"/>
      <c r="E11" s="44"/>
      <c r="F11" s="44"/>
      <c r="G11" s="4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workbookViewId="0"/>
  </sheetViews>
  <sheetFormatPr defaultRowHeight="15" x14ac:dyDescent="0.25"/>
  <cols>
    <col min="1" max="1" width="22" customWidth="1"/>
    <col min="2" max="2" width="9.140625" customWidth="1"/>
    <col min="7" max="7" width="16" bestFit="1" customWidth="1"/>
    <col min="8" max="8" width="8.7109375" bestFit="1" customWidth="1"/>
    <col min="9" max="10" width="7.140625" bestFit="1" customWidth="1"/>
    <col min="11" max="11" width="15.7109375" customWidth="1"/>
    <col min="12" max="12" width="9.140625" customWidth="1"/>
    <col min="13" max="13" width="7.140625" bestFit="1" customWidth="1"/>
    <col min="14" max="14" width="8.7109375" bestFit="1" customWidth="1"/>
    <col min="15" max="15" width="8.7109375" customWidth="1"/>
    <col min="16" max="16" width="6.7109375" bestFit="1" customWidth="1"/>
    <col min="17" max="17" width="8.5703125" customWidth="1"/>
    <col min="19" max="19" width="6.140625" bestFit="1" customWidth="1"/>
    <col min="20" max="20" width="7.140625" bestFit="1" customWidth="1"/>
    <col min="22" max="22" width="6.140625" bestFit="1" customWidth="1"/>
    <col min="23" max="23" width="7.140625" bestFit="1" customWidth="1"/>
    <col min="25" max="25" width="6.140625" bestFit="1" customWidth="1"/>
    <col min="26" max="26" width="7.140625" bestFit="1" customWidth="1"/>
  </cols>
  <sheetData>
    <row r="1" spans="1:20" x14ac:dyDescent="0.25">
      <c r="A1" s="2" t="s">
        <v>210</v>
      </c>
      <c r="I1" s="77"/>
      <c r="J1" s="77"/>
      <c r="K1" s="66" t="s">
        <v>212</v>
      </c>
      <c r="L1" s="77"/>
      <c r="M1" s="77"/>
      <c r="N1" s="77"/>
      <c r="O1" s="77"/>
      <c r="P1" s="39"/>
    </row>
    <row r="3" spans="1:20" x14ac:dyDescent="0.25">
      <c r="A3" s="46" t="s">
        <v>213</v>
      </c>
      <c r="B3" s="47" t="s">
        <v>214</v>
      </c>
      <c r="C3" s="47" t="s">
        <v>188</v>
      </c>
      <c r="D3" s="44"/>
      <c r="G3" s="46" t="s">
        <v>213</v>
      </c>
      <c r="H3" s="47" t="s">
        <v>188</v>
      </c>
      <c r="K3" s="28"/>
      <c r="L3" s="283" t="s">
        <v>204</v>
      </c>
      <c r="M3" s="284"/>
      <c r="N3" s="285"/>
      <c r="O3" s="283" t="s">
        <v>205</v>
      </c>
      <c r="P3" s="284"/>
      <c r="Q3" s="285"/>
      <c r="R3" s="28"/>
    </row>
    <row r="4" spans="1:20" x14ac:dyDescent="0.25">
      <c r="A4" s="47" t="s">
        <v>215</v>
      </c>
      <c r="B4" s="50">
        <f t="shared" ref="B4:B12" si="0">B21+E21</f>
        <v>1718</v>
      </c>
      <c r="C4" s="57">
        <f t="shared" ref="C4:C12" si="1">B4/$B$13</f>
        <v>0.16418195718654435</v>
      </c>
      <c r="D4" s="215"/>
      <c r="E4" s="44"/>
      <c r="F4" s="44"/>
      <c r="G4" s="47" t="s">
        <v>228</v>
      </c>
      <c r="H4" s="244">
        <f>D5</f>
        <v>0.46750764525993882</v>
      </c>
      <c r="I4" s="28"/>
      <c r="J4" s="44"/>
      <c r="K4" s="67" t="s">
        <v>213</v>
      </c>
      <c r="L4" s="197" t="s">
        <v>214</v>
      </c>
      <c r="M4" s="245" t="s">
        <v>188</v>
      </c>
      <c r="N4" s="246"/>
      <c r="O4" s="197" t="s">
        <v>214</v>
      </c>
      <c r="P4" s="245" t="s">
        <v>188</v>
      </c>
      <c r="Q4" s="246"/>
      <c r="R4" s="103" t="s">
        <v>161</v>
      </c>
      <c r="S4" s="68"/>
      <c r="T4" s="102"/>
    </row>
    <row r="5" spans="1:20" ht="15.75" thickBot="1" x14ac:dyDescent="0.3">
      <c r="A5" s="47" t="s">
        <v>216</v>
      </c>
      <c r="B5" s="50">
        <f t="shared" si="0"/>
        <v>3174</v>
      </c>
      <c r="C5" s="90">
        <f t="shared" si="1"/>
        <v>0.30332568807339449</v>
      </c>
      <c r="D5" s="90">
        <f>SUM(C4:C5)</f>
        <v>0.46750764525993882</v>
      </c>
      <c r="E5" s="44"/>
      <c r="F5" s="44"/>
      <c r="G5" s="47" t="s">
        <v>229</v>
      </c>
      <c r="H5" s="244">
        <f>D8</f>
        <v>0.41255733944954132</v>
      </c>
      <c r="I5" s="34"/>
      <c r="J5" s="44"/>
      <c r="K5" s="71" t="s">
        <v>215</v>
      </c>
      <c r="L5" s="91">
        <v>93</v>
      </c>
      <c r="M5" s="81">
        <f>L5/$L$14</f>
        <v>4.6757164404223228E-2</v>
      </c>
      <c r="N5" s="80"/>
      <c r="O5" s="91">
        <v>225</v>
      </c>
      <c r="P5" s="81">
        <f>O5/$O$14</f>
        <v>7.3505390395295661E-2</v>
      </c>
      <c r="Q5" s="80"/>
      <c r="R5" s="50">
        <f t="shared" ref="R5:R13" si="2">L5+O5</f>
        <v>318</v>
      </c>
      <c r="S5" s="92">
        <f>R5/$R$14</f>
        <v>6.2970297029702971E-2</v>
      </c>
      <c r="T5" s="93"/>
    </row>
    <row r="6" spans="1:20" ht="16.5" thickTop="1" thickBot="1" x14ac:dyDescent="0.3">
      <c r="A6" s="47" t="s">
        <v>218</v>
      </c>
      <c r="B6" s="50">
        <f t="shared" si="0"/>
        <v>1482</v>
      </c>
      <c r="C6" s="57">
        <f t="shared" si="1"/>
        <v>0.14162844036697247</v>
      </c>
      <c r="D6" s="215"/>
      <c r="E6" s="44"/>
      <c r="F6" s="44"/>
      <c r="G6" s="47" t="s">
        <v>230</v>
      </c>
      <c r="H6" s="244">
        <f>D11</f>
        <v>0.11964831804281346</v>
      </c>
      <c r="I6" s="34"/>
      <c r="J6" s="247" t="s">
        <v>217</v>
      </c>
      <c r="K6" s="71" t="s">
        <v>216</v>
      </c>
      <c r="L6" s="94">
        <v>356</v>
      </c>
      <c r="M6" s="84">
        <f t="shared" ref="M6:M13" si="3">L6/$L$14</f>
        <v>0.17898441427853193</v>
      </c>
      <c r="N6" s="83">
        <f>SUM(M5:M6)</f>
        <v>0.22574157868275516</v>
      </c>
      <c r="O6" s="94">
        <v>838</v>
      </c>
      <c r="P6" s="84">
        <f t="shared" ref="P6:P13" si="4">O6/$O$14</f>
        <v>0.27376674289447894</v>
      </c>
      <c r="Q6" s="83">
        <f>SUM(P5:P6)</f>
        <v>0.34727213328977458</v>
      </c>
      <c r="R6" s="50">
        <f t="shared" si="2"/>
        <v>1194</v>
      </c>
      <c r="S6" s="95">
        <f t="shared" ref="S6:S13" si="5">R6/$R$14</f>
        <v>0.23643564356435642</v>
      </c>
      <c r="T6" s="96">
        <f>SUM(S5:S6)</f>
        <v>0.29940594059405939</v>
      </c>
    </row>
    <row r="7" spans="1:20" ht="15.75" thickTop="1" x14ac:dyDescent="0.25">
      <c r="A7" s="47" t="s">
        <v>219</v>
      </c>
      <c r="B7" s="50">
        <f t="shared" si="0"/>
        <v>1283</v>
      </c>
      <c r="C7" s="57">
        <f t="shared" si="1"/>
        <v>0.12261085626911315</v>
      </c>
      <c r="D7" s="215"/>
      <c r="E7" s="44"/>
      <c r="F7" s="44"/>
      <c r="G7" s="47" t="s">
        <v>231</v>
      </c>
      <c r="H7" s="244">
        <f>C12</f>
        <v>2.8669724770642203E-4</v>
      </c>
      <c r="I7" s="34"/>
      <c r="J7" s="45"/>
      <c r="K7" s="71" t="s">
        <v>218</v>
      </c>
      <c r="L7" s="91">
        <v>337</v>
      </c>
      <c r="M7" s="81">
        <f t="shared" si="3"/>
        <v>0.16943187531422826</v>
      </c>
      <c r="N7" s="80"/>
      <c r="O7" s="91">
        <v>514</v>
      </c>
      <c r="P7" s="81">
        <f t="shared" si="4"/>
        <v>0.16791898072525319</v>
      </c>
      <c r="Q7" s="80"/>
      <c r="R7" s="50">
        <f t="shared" si="2"/>
        <v>851</v>
      </c>
      <c r="S7" s="92">
        <f t="shared" si="5"/>
        <v>0.16851485148514853</v>
      </c>
      <c r="T7" s="93"/>
    </row>
    <row r="8" spans="1:20" ht="15.75" thickBot="1" x14ac:dyDescent="0.3">
      <c r="A8" s="47" t="s">
        <v>220</v>
      </c>
      <c r="B8" s="50">
        <f t="shared" si="0"/>
        <v>1552</v>
      </c>
      <c r="C8" s="90">
        <f t="shared" si="1"/>
        <v>0.14831804281345565</v>
      </c>
      <c r="D8" s="90">
        <f>SUM(C6:C8)</f>
        <v>0.41255733944954132</v>
      </c>
      <c r="E8" s="44"/>
      <c r="F8" s="44"/>
      <c r="G8" s="44"/>
      <c r="H8" s="44"/>
      <c r="I8" s="34"/>
      <c r="J8" s="45"/>
      <c r="K8" s="71" t="s">
        <v>219</v>
      </c>
      <c r="L8" s="91">
        <v>317</v>
      </c>
      <c r="M8" s="81">
        <f t="shared" si="3"/>
        <v>0.15937657114127701</v>
      </c>
      <c r="N8" s="80"/>
      <c r="O8" s="91">
        <v>445</v>
      </c>
      <c r="P8" s="81">
        <f t="shared" si="4"/>
        <v>0.14537732767069586</v>
      </c>
      <c r="Q8" s="80"/>
      <c r="R8" s="50">
        <f t="shared" si="2"/>
        <v>762</v>
      </c>
      <c r="S8" s="92">
        <f t="shared" si="5"/>
        <v>0.15089108910891089</v>
      </c>
      <c r="T8" s="93"/>
    </row>
    <row r="9" spans="1:20" ht="16.5" thickTop="1" thickBot="1" x14ac:dyDescent="0.3">
      <c r="A9" s="47" t="s">
        <v>222</v>
      </c>
      <c r="B9" s="50">
        <f t="shared" si="0"/>
        <v>866</v>
      </c>
      <c r="C9" s="57">
        <f t="shared" si="1"/>
        <v>8.2759938837920488E-2</v>
      </c>
      <c r="D9" s="215"/>
      <c r="E9" s="44"/>
      <c r="F9" s="44"/>
      <c r="G9" s="44"/>
      <c r="H9" s="44"/>
      <c r="I9" s="34"/>
      <c r="J9" s="247" t="s">
        <v>221</v>
      </c>
      <c r="K9" s="71" t="s">
        <v>220</v>
      </c>
      <c r="L9" s="94">
        <v>417</v>
      </c>
      <c r="M9" s="84">
        <f t="shared" si="3"/>
        <v>0.20965309200603319</v>
      </c>
      <c r="N9" s="83">
        <f>SUM(M7:M9)</f>
        <v>0.53846153846153844</v>
      </c>
      <c r="O9" s="94">
        <v>596</v>
      </c>
      <c r="P9" s="84">
        <f t="shared" si="4"/>
        <v>0.19470761189153871</v>
      </c>
      <c r="Q9" s="83">
        <f>SUM(P7:P9)</f>
        <v>0.50800392028748775</v>
      </c>
      <c r="R9" s="50">
        <f t="shared" si="2"/>
        <v>1013</v>
      </c>
      <c r="S9" s="95">
        <f t="shared" si="5"/>
        <v>0.20059405940594061</v>
      </c>
      <c r="T9" s="97">
        <f>SUM(S7:S9)</f>
        <v>0.52</v>
      </c>
    </row>
    <row r="10" spans="1:20" ht="15.75" thickTop="1" x14ac:dyDescent="0.25">
      <c r="A10" s="47" t="s">
        <v>223</v>
      </c>
      <c r="B10" s="50">
        <f t="shared" si="0"/>
        <v>306</v>
      </c>
      <c r="C10" s="57">
        <f t="shared" si="1"/>
        <v>2.9243119266055047E-2</v>
      </c>
      <c r="D10" s="215"/>
      <c r="E10" s="44"/>
      <c r="F10" s="44"/>
      <c r="G10" s="44"/>
      <c r="H10" s="44"/>
      <c r="I10" s="34"/>
      <c r="J10" s="45"/>
      <c r="K10" s="71" t="s">
        <v>222</v>
      </c>
      <c r="L10" s="91">
        <v>291</v>
      </c>
      <c r="M10" s="81">
        <f t="shared" si="3"/>
        <v>0.14630467571644043</v>
      </c>
      <c r="N10" s="80"/>
      <c r="O10" s="91">
        <v>327</v>
      </c>
      <c r="P10" s="81">
        <f t="shared" si="4"/>
        <v>0.10682783404116301</v>
      </c>
      <c r="Q10" s="80"/>
      <c r="R10" s="50">
        <f t="shared" si="2"/>
        <v>618</v>
      </c>
      <c r="S10" s="92">
        <f t="shared" si="5"/>
        <v>0.12237623762376237</v>
      </c>
      <c r="T10" s="93"/>
    </row>
    <row r="11" spans="1:20" ht="15.75" thickBot="1" x14ac:dyDescent="0.3">
      <c r="A11" s="47" t="s">
        <v>224</v>
      </c>
      <c r="B11" s="50">
        <f t="shared" si="0"/>
        <v>80</v>
      </c>
      <c r="C11" s="90">
        <f t="shared" si="1"/>
        <v>7.6452599388379203E-3</v>
      </c>
      <c r="D11" s="90">
        <f>SUM(C9:C11)</f>
        <v>0.11964831804281346</v>
      </c>
      <c r="E11" s="44"/>
      <c r="F11" s="44"/>
      <c r="G11" s="44"/>
      <c r="H11" s="44"/>
      <c r="I11" s="34"/>
      <c r="J11" s="45"/>
      <c r="K11" s="71" t="s">
        <v>223</v>
      </c>
      <c r="L11" s="91">
        <v>137</v>
      </c>
      <c r="M11" s="81">
        <f t="shared" si="3"/>
        <v>6.8878833584715943E-2</v>
      </c>
      <c r="N11" s="80"/>
      <c r="O11" s="91">
        <v>96</v>
      </c>
      <c r="P11" s="81">
        <f t="shared" si="4"/>
        <v>3.136229990199281E-2</v>
      </c>
      <c r="Q11" s="80"/>
      <c r="R11" s="50">
        <f t="shared" si="2"/>
        <v>233</v>
      </c>
      <c r="S11" s="92">
        <f t="shared" si="5"/>
        <v>4.6138613861386138E-2</v>
      </c>
      <c r="T11" s="93"/>
    </row>
    <row r="12" spans="1:20" ht="16.5" thickTop="1" thickBot="1" x14ac:dyDescent="0.3">
      <c r="A12" s="47" t="s">
        <v>226</v>
      </c>
      <c r="B12" s="50">
        <f t="shared" si="0"/>
        <v>3</v>
      </c>
      <c r="C12" s="57">
        <f t="shared" si="1"/>
        <v>2.8669724770642203E-4</v>
      </c>
      <c r="D12" s="215"/>
      <c r="E12" s="44"/>
      <c r="F12" s="44"/>
      <c r="G12" s="44"/>
      <c r="H12" s="44"/>
      <c r="I12" s="34"/>
      <c r="J12" s="247" t="s">
        <v>225</v>
      </c>
      <c r="K12" s="71" t="s">
        <v>224</v>
      </c>
      <c r="L12" s="94">
        <v>40</v>
      </c>
      <c r="M12" s="84">
        <f t="shared" si="3"/>
        <v>2.0110608345902465E-2</v>
      </c>
      <c r="N12" s="83">
        <f>SUM(M10:M12)</f>
        <v>0.23529411764705885</v>
      </c>
      <c r="O12" s="94">
        <v>18</v>
      </c>
      <c r="P12" s="84">
        <f t="shared" si="4"/>
        <v>5.8804312316236527E-3</v>
      </c>
      <c r="Q12" s="83">
        <f>SUM(P10:P12)</f>
        <v>0.14407056517477948</v>
      </c>
      <c r="R12" s="50">
        <f t="shared" si="2"/>
        <v>58</v>
      </c>
      <c r="S12" s="95">
        <f t="shared" si="5"/>
        <v>1.1485148514851485E-2</v>
      </c>
      <c r="T12" s="96">
        <f>SUM(S10:S12)</f>
        <v>0.18</v>
      </c>
    </row>
    <row r="13" spans="1:20" ht="15.75" thickTop="1" x14ac:dyDescent="0.25">
      <c r="A13" s="46" t="s">
        <v>134</v>
      </c>
      <c r="B13" s="54">
        <f t="shared" ref="B13" si="6">H30</f>
        <v>10464</v>
      </c>
      <c r="C13" s="47"/>
      <c r="D13" s="215"/>
      <c r="E13" s="44"/>
      <c r="F13" s="44"/>
      <c r="G13" s="44"/>
      <c r="H13" s="44"/>
      <c r="I13" s="34"/>
      <c r="J13" s="44"/>
      <c r="K13" s="71" t="s">
        <v>226</v>
      </c>
      <c r="L13" s="91">
        <v>1</v>
      </c>
      <c r="M13" s="81">
        <f t="shared" si="3"/>
        <v>5.0276520864756154E-4</v>
      </c>
      <c r="N13" s="80"/>
      <c r="O13" s="91">
        <v>2</v>
      </c>
      <c r="P13" s="81">
        <f t="shared" si="4"/>
        <v>6.5338124795818358E-4</v>
      </c>
      <c r="Q13" s="80"/>
      <c r="R13" s="50">
        <f t="shared" si="2"/>
        <v>3</v>
      </c>
      <c r="S13" s="92">
        <f t="shared" si="5"/>
        <v>5.9405940594059404E-4</v>
      </c>
      <c r="T13" s="93"/>
    </row>
    <row r="14" spans="1:20" x14ac:dyDescent="0.25">
      <c r="B14" s="44"/>
      <c r="C14" s="44"/>
      <c r="D14" s="44"/>
      <c r="E14" s="44"/>
      <c r="F14" s="44"/>
      <c r="G14" s="44"/>
      <c r="H14" s="44"/>
      <c r="I14" s="19"/>
      <c r="J14" s="44"/>
      <c r="K14" s="75" t="s">
        <v>134</v>
      </c>
      <c r="L14" s="86">
        <f>SUM(L5:L13)</f>
        <v>1989</v>
      </c>
      <c r="M14" s="98"/>
      <c r="N14" s="99"/>
      <c r="O14" s="86">
        <f>SUM(O5:O13)</f>
        <v>3061</v>
      </c>
      <c r="P14" s="87"/>
      <c r="Q14" s="88"/>
      <c r="R14" s="86">
        <f>SUM(R5:R13)</f>
        <v>5050</v>
      </c>
      <c r="S14" s="100"/>
      <c r="T14" s="101"/>
    </row>
    <row r="15" spans="1:20" x14ac:dyDescent="0.2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20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20" x14ac:dyDescent="0.25">
      <c r="A17" s="78" t="s">
        <v>211</v>
      </c>
      <c r="B17" s="44"/>
      <c r="C17" s="44"/>
      <c r="D17" s="44"/>
      <c r="E17" s="44"/>
      <c r="F17" s="44"/>
      <c r="G17" s="44"/>
      <c r="H17" s="44"/>
      <c r="I17" s="44"/>
      <c r="J17" s="44"/>
      <c r="K17" s="248" t="s">
        <v>227</v>
      </c>
      <c r="L17" s="44"/>
      <c r="M17" s="44"/>
      <c r="N17" s="44"/>
      <c r="O17" s="44"/>
      <c r="P17" s="44"/>
      <c r="Q17" s="44"/>
    </row>
    <row r="18" spans="1:20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248"/>
      <c r="L18" s="44"/>
      <c r="M18" s="44"/>
      <c r="N18" s="44"/>
      <c r="O18" s="44"/>
      <c r="P18" s="44"/>
      <c r="Q18" s="44"/>
    </row>
    <row r="19" spans="1:20" x14ac:dyDescent="0.25">
      <c r="B19" s="280" t="s">
        <v>204</v>
      </c>
      <c r="C19" s="281"/>
      <c r="D19" s="282"/>
      <c r="E19" s="280" t="s">
        <v>205</v>
      </c>
      <c r="F19" s="281"/>
      <c r="G19" s="282"/>
      <c r="H19" s="44"/>
      <c r="I19" s="44"/>
      <c r="J19" s="44"/>
      <c r="K19" s="44"/>
      <c r="L19" s="280" t="s">
        <v>204</v>
      </c>
      <c r="M19" s="281"/>
      <c r="N19" s="282"/>
      <c r="O19" s="280" t="s">
        <v>205</v>
      </c>
      <c r="P19" s="281"/>
      <c r="Q19" s="282"/>
      <c r="R19" s="28"/>
    </row>
    <row r="20" spans="1:20" x14ac:dyDescent="0.25">
      <c r="A20" s="115" t="s">
        <v>213</v>
      </c>
      <c r="B20" s="197" t="s">
        <v>214</v>
      </c>
      <c r="C20" s="245" t="s">
        <v>188</v>
      </c>
      <c r="D20" s="250"/>
      <c r="E20" s="249" t="s">
        <v>214</v>
      </c>
      <c r="F20" s="245" t="s">
        <v>188</v>
      </c>
      <c r="G20" s="69"/>
      <c r="H20" s="69" t="s">
        <v>161</v>
      </c>
      <c r="I20" s="44"/>
      <c r="J20" s="44"/>
      <c r="K20" s="67" t="s">
        <v>213</v>
      </c>
      <c r="L20" s="197" t="s">
        <v>214</v>
      </c>
      <c r="M20" s="245" t="s">
        <v>188</v>
      </c>
      <c r="N20" s="246"/>
      <c r="O20" s="197" t="s">
        <v>214</v>
      </c>
      <c r="P20" s="245" t="s">
        <v>188</v>
      </c>
      <c r="Q20" s="246"/>
      <c r="R20" s="103" t="s">
        <v>161</v>
      </c>
      <c r="S20" s="68"/>
      <c r="T20" s="102"/>
    </row>
    <row r="21" spans="1:20" x14ac:dyDescent="0.25">
      <c r="A21" s="71" t="s">
        <v>215</v>
      </c>
      <c r="B21" s="91">
        <f t="shared" ref="B21:B29" si="7">L5+L21</f>
        <v>205</v>
      </c>
      <c r="C21" s="79">
        <f t="shared" ref="C21:C29" si="8">B21/$B$30</f>
        <v>7.6151560178306085E-2</v>
      </c>
      <c r="D21" s="80"/>
      <c r="E21" s="91">
        <f t="shared" ref="E21:E29" si="9">O5+O21</f>
        <v>1513</v>
      </c>
      <c r="F21" s="81">
        <f t="shared" ref="F21:F29" si="10">E21/$E$30</f>
        <v>0.19467318579516213</v>
      </c>
      <c r="G21" s="72"/>
      <c r="H21" s="89">
        <f>B21+E21</f>
        <v>1718</v>
      </c>
      <c r="I21" s="44"/>
      <c r="J21" s="44"/>
      <c r="K21" s="71" t="s">
        <v>215</v>
      </c>
      <c r="L21" s="91">
        <v>112</v>
      </c>
      <c r="M21" s="81">
        <f>L21/$L$30</f>
        <v>0.15931721194879089</v>
      </c>
      <c r="N21" s="80"/>
      <c r="O21" s="91">
        <v>1288</v>
      </c>
      <c r="P21" s="81">
        <f>O21/$O$30</f>
        <v>0.27340267459138184</v>
      </c>
      <c r="Q21" s="80"/>
      <c r="R21" s="50">
        <f t="shared" ref="R21:R29" si="11">L21+O21</f>
        <v>1400</v>
      </c>
      <c r="S21" s="92">
        <f>R21/$R$30</f>
        <v>0.25858884373845586</v>
      </c>
      <c r="T21" s="93"/>
    </row>
    <row r="22" spans="1:20" ht="15.75" thickBot="1" x14ac:dyDescent="0.3">
      <c r="A22" s="71" t="s">
        <v>216</v>
      </c>
      <c r="B22" s="91">
        <f t="shared" si="7"/>
        <v>571</v>
      </c>
      <c r="C22" s="82">
        <f t="shared" si="8"/>
        <v>0.21210995542347696</v>
      </c>
      <c r="D22" s="83">
        <f>SUM(C21:C22)</f>
        <v>0.28826151560178304</v>
      </c>
      <c r="E22" s="91">
        <f t="shared" si="9"/>
        <v>2603</v>
      </c>
      <c r="F22" s="84">
        <f t="shared" si="10"/>
        <v>0.33492022645393721</v>
      </c>
      <c r="G22" s="74">
        <f>SUM(F21:F22)</f>
        <v>0.52959341224909928</v>
      </c>
      <c r="H22" s="89">
        <f>B22+E22</f>
        <v>3174</v>
      </c>
      <c r="I22" s="44"/>
      <c r="J22" s="247" t="s">
        <v>217</v>
      </c>
      <c r="K22" s="71" t="s">
        <v>216</v>
      </c>
      <c r="L22" s="94">
        <v>215</v>
      </c>
      <c r="M22" s="84">
        <f t="shared" ref="M22:M29" si="12">L22/$L$30</f>
        <v>0.30583214793741109</v>
      </c>
      <c r="N22" s="83">
        <f>SUM(M21:M22)</f>
        <v>0.46514935988620199</v>
      </c>
      <c r="O22" s="94">
        <v>1765</v>
      </c>
      <c r="P22" s="84">
        <f t="shared" ref="P22:P29" si="13">O22/$O$30</f>
        <v>0.3746550626194014</v>
      </c>
      <c r="Q22" s="83">
        <f>SUM(P21:P22)</f>
        <v>0.64805773721078319</v>
      </c>
      <c r="R22" s="50">
        <f t="shared" si="11"/>
        <v>1980</v>
      </c>
      <c r="S22" s="95">
        <f t="shared" ref="S22:S29" si="14">R22/$R$30</f>
        <v>0.36571850757295898</v>
      </c>
      <c r="T22" s="97">
        <f>SUM(S21:S22)</f>
        <v>0.62430735131141479</v>
      </c>
    </row>
    <row r="23" spans="1:20" ht="15.75" thickTop="1" x14ac:dyDescent="0.25">
      <c r="A23" s="71" t="s">
        <v>218</v>
      </c>
      <c r="B23" s="91">
        <f t="shared" si="7"/>
        <v>437</v>
      </c>
      <c r="C23" s="79">
        <f t="shared" si="8"/>
        <v>0.16233283803863299</v>
      </c>
      <c r="D23" s="80"/>
      <c r="E23" s="91">
        <f t="shared" si="9"/>
        <v>1045</v>
      </c>
      <c r="F23" s="81">
        <f t="shared" si="10"/>
        <v>0.13445702521873393</v>
      </c>
      <c r="G23" s="72"/>
      <c r="H23" s="89">
        <f t="shared" ref="H23:H29" si="15">B23+E23</f>
        <v>1482</v>
      </c>
      <c r="I23" s="44"/>
      <c r="J23" s="45"/>
      <c r="K23" s="71" t="s">
        <v>218</v>
      </c>
      <c r="L23" s="91">
        <v>100</v>
      </c>
      <c r="M23" s="81">
        <f t="shared" si="12"/>
        <v>0.14224751066856331</v>
      </c>
      <c r="N23" s="80"/>
      <c r="O23" s="91">
        <v>531</v>
      </c>
      <c r="P23" s="81">
        <f t="shared" si="13"/>
        <v>0.11271492252175759</v>
      </c>
      <c r="Q23" s="80"/>
      <c r="R23" s="50">
        <f t="shared" si="11"/>
        <v>631</v>
      </c>
      <c r="S23" s="92">
        <f t="shared" si="14"/>
        <v>0.11654968599926117</v>
      </c>
      <c r="T23" s="93"/>
    </row>
    <row r="24" spans="1:20" x14ac:dyDescent="0.25">
      <c r="A24" s="71" t="s">
        <v>219</v>
      </c>
      <c r="B24" s="91">
        <f t="shared" si="7"/>
        <v>406</v>
      </c>
      <c r="C24" s="79">
        <f t="shared" si="8"/>
        <v>0.15081723625557206</v>
      </c>
      <c r="D24" s="80"/>
      <c r="E24" s="91">
        <f t="shared" si="9"/>
        <v>877</v>
      </c>
      <c r="F24" s="81">
        <f t="shared" si="10"/>
        <v>0.11284096757591354</v>
      </c>
      <c r="G24" s="72"/>
      <c r="H24" s="89">
        <f t="shared" si="15"/>
        <v>1283</v>
      </c>
      <c r="I24" s="44"/>
      <c r="J24" s="45"/>
      <c r="K24" s="71" t="s">
        <v>219</v>
      </c>
      <c r="L24" s="91">
        <v>89</v>
      </c>
      <c r="M24" s="81">
        <f t="shared" si="12"/>
        <v>0.12660028449502134</v>
      </c>
      <c r="N24" s="80"/>
      <c r="O24" s="91">
        <v>432</v>
      </c>
      <c r="P24" s="81">
        <f t="shared" si="13"/>
        <v>9.1700275949904472E-2</v>
      </c>
      <c r="Q24" s="80"/>
      <c r="R24" s="50">
        <f t="shared" si="11"/>
        <v>521</v>
      </c>
      <c r="S24" s="92">
        <f t="shared" si="14"/>
        <v>9.6231991134096792E-2</v>
      </c>
      <c r="T24" s="93"/>
    </row>
    <row r="25" spans="1:20" ht="15.75" thickBot="1" x14ac:dyDescent="0.3">
      <c r="A25" s="71" t="s">
        <v>220</v>
      </c>
      <c r="B25" s="91">
        <f t="shared" si="7"/>
        <v>518</v>
      </c>
      <c r="C25" s="82">
        <f t="shared" si="8"/>
        <v>0.1924219910846954</v>
      </c>
      <c r="D25" s="85">
        <f>SUM(C23:C25)</f>
        <v>0.50557206537890043</v>
      </c>
      <c r="E25" s="91">
        <f t="shared" si="9"/>
        <v>1034</v>
      </c>
      <c r="F25" s="84">
        <f t="shared" si="10"/>
        <v>0.13304168811116829</v>
      </c>
      <c r="G25" s="73">
        <f>SUM(F23:F25)</f>
        <v>0.38033968090581577</v>
      </c>
      <c r="H25" s="89">
        <f t="shared" si="15"/>
        <v>1552</v>
      </c>
      <c r="I25" s="44"/>
      <c r="J25" s="247" t="s">
        <v>221</v>
      </c>
      <c r="K25" s="71" t="s">
        <v>220</v>
      </c>
      <c r="L25" s="94">
        <v>101</v>
      </c>
      <c r="M25" s="84">
        <f t="shared" si="12"/>
        <v>0.14366998577524892</v>
      </c>
      <c r="N25" s="83">
        <f>SUM(M23:M25)</f>
        <v>0.41251778093883357</v>
      </c>
      <c r="O25" s="94">
        <v>438</v>
      </c>
      <c r="P25" s="84">
        <f t="shared" si="13"/>
        <v>9.2973890893653155E-2</v>
      </c>
      <c r="Q25" s="83">
        <f>SUM(P23:P25)</f>
        <v>0.29738908936531522</v>
      </c>
      <c r="R25" s="50">
        <f t="shared" si="11"/>
        <v>539</v>
      </c>
      <c r="S25" s="95">
        <f t="shared" si="14"/>
        <v>9.955670483930551E-2</v>
      </c>
      <c r="T25" s="96">
        <f>SUM(S23:S25)</f>
        <v>0.3123383819726635</v>
      </c>
    </row>
    <row r="26" spans="1:20" ht="15.75" thickTop="1" x14ac:dyDescent="0.25">
      <c r="A26" s="71" t="s">
        <v>222</v>
      </c>
      <c r="B26" s="91">
        <f t="shared" si="7"/>
        <v>353</v>
      </c>
      <c r="C26" s="79">
        <f t="shared" si="8"/>
        <v>0.1311292719167905</v>
      </c>
      <c r="D26" s="80"/>
      <c r="E26" s="91">
        <f t="shared" si="9"/>
        <v>513</v>
      </c>
      <c r="F26" s="81">
        <f t="shared" si="10"/>
        <v>6.6006176016469381E-2</v>
      </c>
      <c r="G26" s="72"/>
      <c r="H26" s="89">
        <f t="shared" si="15"/>
        <v>866</v>
      </c>
      <c r="I26" s="44"/>
      <c r="J26" s="45"/>
      <c r="K26" s="71" t="s">
        <v>222</v>
      </c>
      <c r="L26" s="91">
        <v>62</v>
      </c>
      <c r="M26" s="81">
        <f t="shared" si="12"/>
        <v>8.8193456614509252E-2</v>
      </c>
      <c r="N26" s="80"/>
      <c r="O26" s="91">
        <v>186</v>
      </c>
      <c r="P26" s="81">
        <f t="shared" si="13"/>
        <v>3.9482063256208871E-2</v>
      </c>
      <c r="Q26" s="80"/>
      <c r="R26" s="50">
        <f t="shared" si="11"/>
        <v>248</v>
      </c>
      <c r="S26" s="92">
        <f t="shared" si="14"/>
        <v>4.5807166605097892E-2</v>
      </c>
      <c r="T26" s="93"/>
    </row>
    <row r="27" spans="1:20" x14ac:dyDescent="0.25">
      <c r="A27" s="71" t="s">
        <v>223</v>
      </c>
      <c r="B27" s="91">
        <f t="shared" si="7"/>
        <v>154</v>
      </c>
      <c r="C27" s="79">
        <f t="shared" si="8"/>
        <v>5.7206537890044575E-2</v>
      </c>
      <c r="D27" s="80"/>
      <c r="E27" s="91">
        <f t="shared" si="9"/>
        <v>152</v>
      </c>
      <c r="F27" s="81">
        <f t="shared" si="10"/>
        <v>1.9557385486361299E-2</v>
      </c>
      <c r="G27" s="72"/>
      <c r="H27" s="89">
        <f t="shared" si="15"/>
        <v>306</v>
      </c>
      <c r="I27" s="44"/>
      <c r="J27" s="45"/>
      <c r="K27" s="71" t="s">
        <v>223</v>
      </c>
      <c r="L27" s="91">
        <v>17</v>
      </c>
      <c r="M27" s="81">
        <f t="shared" si="12"/>
        <v>2.4182076813655761E-2</v>
      </c>
      <c r="N27" s="80"/>
      <c r="O27" s="91">
        <v>56</v>
      </c>
      <c r="P27" s="81">
        <f t="shared" si="13"/>
        <v>1.188707280832095E-2</v>
      </c>
      <c r="Q27" s="80"/>
      <c r="R27" s="50">
        <f t="shared" si="11"/>
        <v>73</v>
      </c>
      <c r="S27" s="92">
        <f t="shared" si="14"/>
        <v>1.3483561137790912E-2</v>
      </c>
      <c r="T27" s="93"/>
    </row>
    <row r="28" spans="1:20" ht="15.75" thickBot="1" x14ac:dyDescent="0.3">
      <c r="A28" s="71" t="s">
        <v>224</v>
      </c>
      <c r="B28" s="91">
        <f t="shared" si="7"/>
        <v>47</v>
      </c>
      <c r="C28" s="82">
        <f t="shared" si="8"/>
        <v>1.7459138187221397E-2</v>
      </c>
      <c r="D28" s="83">
        <f>SUM(C26:C28)</f>
        <v>0.20579494799405645</v>
      </c>
      <c r="E28" s="91">
        <f t="shared" si="9"/>
        <v>33</v>
      </c>
      <c r="F28" s="84">
        <f t="shared" si="10"/>
        <v>4.2460113226968606E-3</v>
      </c>
      <c r="G28" s="73">
        <f>SUM(F26:F28)</f>
        <v>8.9809572825527539E-2</v>
      </c>
      <c r="H28" s="89">
        <f t="shared" si="15"/>
        <v>80</v>
      </c>
      <c r="I28" s="44"/>
      <c r="J28" s="247" t="s">
        <v>225</v>
      </c>
      <c r="K28" s="71" t="s">
        <v>224</v>
      </c>
      <c r="L28" s="94">
        <v>7</v>
      </c>
      <c r="M28" s="84">
        <f t="shared" si="12"/>
        <v>9.9573257467994308E-3</v>
      </c>
      <c r="N28" s="83">
        <f>SUM(M26:M28)</f>
        <v>0.12233285917496445</v>
      </c>
      <c r="O28" s="94">
        <v>15</v>
      </c>
      <c r="P28" s="84">
        <f t="shared" si="13"/>
        <v>3.1840373593716833E-3</v>
      </c>
      <c r="Q28" s="83">
        <f>SUM(P26:P28)</f>
        <v>5.4553173423901508E-2</v>
      </c>
      <c r="R28" s="50">
        <f t="shared" si="11"/>
        <v>22</v>
      </c>
      <c r="S28" s="95">
        <f t="shared" si="14"/>
        <v>4.0635389730328776E-3</v>
      </c>
      <c r="T28" s="96">
        <f>SUM(S26:S28)</f>
        <v>6.3354266715921689E-2</v>
      </c>
    </row>
    <row r="29" spans="1:20" ht="15.75" thickTop="1" x14ac:dyDescent="0.25">
      <c r="A29" s="71" t="s">
        <v>226</v>
      </c>
      <c r="B29" s="91">
        <f t="shared" si="7"/>
        <v>1</v>
      </c>
      <c r="C29" s="79">
        <f t="shared" si="8"/>
        <v>3.714710252600297E-4</v>
      </c>
      <c r="D29" s="80"/>
      <c r="E29" s="91">
        <f t="shared" si="9"/>
        <v>2</v>
      </c>
      <c r="F29" s="81">
        <f t="shared" si="10"/>
        <v>2.5733401955738551E-4</v>
      </c>
      <c r="G29" s="72"/>
      <c r="H29" s="89">
        <f t="shared" si="15"/>
        <v>3</v>
      </c>
      <c r="I29" s="44"/>
      <c r="J29" s="44"/>
      <c r="K29" s="71" t="s">
        <v>226</v>
      </c>
      <c r="L29" s="91">
        <v>0</v>
      </c>
      <c r="M29" s="81">
        <f t="shared" si="12"/>
        <v>0</v>
      </c>
      <c r="N29" s="80"/>
      <c r="O29" s="91">
        <v>0</v>
      </c>
      <c r="P29" s="81">
        <f t="shared" si="13"/>
        <v>0</v>
      </c>
      <c r="Q29" s="80"/>
      <c r="R29" s="50">
        <f t="shared" si="11"/>
        <v>0</v>
      </c>
      <c r="S29" s="92">
        <f t="shared" si="14"/>
        <v>0</v>
      </c>
      <c r="T29" s="93"/>
    </row>
    <row r="30" spans="1:20" x14ac:dyDescent="0.25">
      <c r="A30" s="243" t="s">
        <v>134</v>
      </c>
      <c r="B30" s="86">
        <f>SUM(B21:B29)</f>
        <v>2692</v>
      </c>
      <c r="C30" s="87"/>
      <c r="D30" s="88"/>
      <c r="E30" s="86">
        <f>SUM(E21:E29)</f>
        <v>7772</v>
      </c>
      <c r="F30" s="87"/>
      <c r="G30" s="76"/>
      <c r="H30" s="88">
        <f>SUM(H21:H29)</f>
        <v>10464</v>
      </c>
      <c r="I30" s="44"/>
      <c r="J30" s="44"/>
      <c r="K30" s="75" t="s">
        <v>134</v>
      </c>
      <c r="L30" s="86">
        <f>SUM(L21:L29)</f>
        <v>703</v>
      </c>
      <c r="M30" s="120"/>
      <c r="N30" s="251"/>
      <c r="O30" s="86">
        <f>SUM(O21:O29)</f>
        <v>4711</v>
      </c>
      <c r="P30" s="120"/>
      <c r="Q30" s="251"/>
      <c r="R30" s="86">
        <f>SUM(R21:R29)</f>
        <v>5414</v>
      </c>
      <c r="S30" s="100"/>
      <c r="T30" s="101"/>
    </row>
    <row r="35" spans="2:2" x14ac:dyDescent="0.25">
      <c r="B35" s="70"/>
    </row>
    <row r="51" spans="1:4" x14ac:dyDescent="0.25">
      <c r="A51" s="208" t="s">
        <v>304</v>
      </c>
      <c r="B51" s="279" t="s">
        <v>305</v>
      </c>
      <c r="C51" s="279"/>
      <c r="D51" s="208"/>
    </row>
    <row r="52" spans="1:4" x14ac:dyDescent="0.25">
      <c r="A52" s="46" t="s">
        <v>213</v>
      </c>
      <c r="B52" s="208" t="s">
        <v>137</v>
      </c>
      <c r="C52" s="208" t="s">
        <v>141</v>
      </c>
      <c r="D52" s="208" t="s">
        <v>306</v>
      </c>
    </row>
    <row r="53" spans="1:4" x14ac:dyDescent="0.25">
      <c r="A53" s="252" t="s">
        <v>215</v>
      </c>
      <c r="B53" s="274">
        <v>27.790243902439023</v>
      </c>
      <c r="C53" s="274">
        <v>27.099801718440187</v>
      </c>
      <c r="D53" s="274">
        <f>(B53+C53)/2</f>
        <v>27.445022810439603</v>
      </c>
    </row>
    <row r="54" spans="1:4" x14ac:dyDescent="0.25">
      <c r="A54" s="252" t="s">
        <v>216</v>
      </c>
      <c r="B54" s="274">
        <v>35.92994746059545</v>
      </c>
      <c r="C54" s="274">
        <v>35.268152132155208</v>
      </c>
      <c r="D54" s="274">
        <f t="shared" ref="D54:D60" si="16">(B54+C54)/2</f>
        <v>35.599049796375326</v>
      </c>
    </row>
    <row r="55" spans="1:4" x14ac:dyDescent="0.25">
      <c r="A55" s="252" t="s">
        <v>218</v>
      </c>
      <c r="B55" s="274">
        <v>43.006864988558355</v>
      </c>
      <c r="C55" s="274">
        <v>42.904306220095691</v>
      </c>
      <c r="D55" s="274">
        <f t="shared" si="16"/>
        <v>42.955585604327027</v>
      </c>
    </row>
    <row r="56" spans="1:4" x14ac:dyDescent="0.25">
      <c r="A56" s="252" t="s">
        <v>219</v>
      </c>
      <c r="B56" s="274">
        <v>48.128078817733993</v>
      </c>
      <c r="C56" s="274">
        <v>48.087799315849487</v>
      </c>
      <c r="D56" s="274">
        <f t="shared" si="16"/>
        <v>48.107939066791744</v>
      </c>
    </row>
    <row r="57" spans="1:4" x14ac:dyDescent="0.25">
      <c r="A57" s="252" t="s">
        <v>220</v>
      </c>
      <c r="B57" s="274">
        <v>52.940154440154437</v>
      </c>
      <c r="C57" s="274">
        <v>52.987427466150869</v>
      </c>
      <c r="D57" s="274">
        <f t="shared" si="16"/>
        <v>52.963790953152653</v>
      </c>
    </row>
    <row r="58" spans="1:4" x14ac:dyDescent="0.25">
      <c r="A58" s="252" t="s">
        <v>222</v>
      </c>
      <c r="B58" s="274">
        <v>57.745042492917847</v>
      </c>
      <c r="C58" s="274">
        <v>57.557504873294349</v>
      </c>
      <c r="D58" s="274">
        <f t="shared" si="16"/>
        <v>57.651273683106098</v>
      </c>
    </row>
    <row r="59" spans="1:4" x14ac:dyDescent="0.25">
      <c r="A59" s="252" t="s">
        <v>223</v>
      </c>
      <c r="B59" s="274">
        <v>62.409090909090907</v>
      </c>
      <c r="C59" s="274">
        <v>62.532894736842103</v>
      </c>
      <c r="D59" s="274">
        <f t="shared" si="16"/>
        <v>62.470992822966508</v>
      </c>
    </row>
    <row r="60" spans="1:4" x14ac:dyDescent="0.25">
      <c r="A60" s="252" t="s">
        <v>224</v>
      </c>
      <c r="B60" s="274">
        <v>67.808510638297875</v>
      </c>
      <c r="C60" s="274">
        <v>68.424242424242422</v>
      </c>
      <c r="D60" s="274">
        <f t="shared" si="16"/>
        <v>68.116376531270149</v>
      </c>
    </row>
    <row r="61" spans="1:4" x14ac:dyDescent="0.25">
      <c r="A61" s="47" t="s">
        <v>226</v>
      </c>
      <c r="B61" s="274">
        <v>2</v>
      </c>
      <c r="C61" s="274">
        <v>1</v>
      </c>
      <c r="D61" s="274"/>
    </row>
    <row r="62" spans="1:4" x14ac:dyDescent="0.25">
      <c r="A62" s="208"/>
      <c r="B62" s="274"/>
      <c r="C62" s="274"/>
      <c r="D62" s="274"/>
    </row>
    <row r="70" spans="8:8" x14ac:dyDescent="0.25">
      <c r="H70" s="77"/>
    </row>
  </sheetData>
  <mergeCells count="7">
    <mergeCell ref="B51:C51"/>
    <mergeCell ref="B19:D19"/>
    <mergeCell ref="E19:G19"/>
    <mergeCell ref="L3:N3"/>
    <mergeCell ref="O3:Q3"/>
    <mergeCell ref="L19:N19"/>
    <mergeCell ref="O19:Q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6"/>
  <sheetViews>
    <sheetView workbookViewId="0"/>
  </sheetViews>
  <sheetFormatPr defaultRowHeight="15" x14ac:dyDescent="0.25"/>
  <cols>
    <col min="1" max="1" width="3.5703125" customWidth="1"/>
    <col min="2" max="2" width="6.7109375" bestFit="1" customWidth="1"/>
    <col min="3" max="3" width="20" bestFit="1" customWidth="1"/>
    <col min="4" max="4" width="8.7109375" bestFit="1" customWidth="1"/>
    <col min="5" max="5" width="7.140625" bestFit="1" customWidth="1"/>
    <col min="6" max="6" width="7" bestFit="1" customWidth="1"/>
    <col min="7" max="7" width="9.28515625" bestFit="1" customWidth="1"/>
    <col min="8" max="9" width="7" bestFit="1" customWidth="1"/>
    <col min="10" max="10" width="8.7109375" bestFit="1" customWidth="1"/>
    <col min="11" max="11" width="7" bestFit="1" customWidth="1"/>
    <col min="12" max="12" width="7.140625" bestFit="1" customWidth="1"/>
    <col min="14" max="14" width="4.42578125" bestFit="1" customWidth="1"/>
    <col min="15" max="15" width="24.7109375" customWidth="1"/>
    <col min="16" max="16" width="9.42578125" bestFit="1" customWidth="1"/>
    <col min="17" max="17" width="12.140625" bestFit="1" customWidth="1"/>
    <col min="18" max="18" width="11.28515625" customWidth="1"/>
    <col min="19" max="19" width="8.5703125" customWidth="1"/>
    <col min="20" max="20" width="10.7109375" bestFit="1" customWidth="1"/>
    <col min="21" max="21" width="12.7109375" bestFit="1" customWidth="1"/>
    <col min="22" max="22" width="6.140625" customWidth="1"/>
    <col min="23" max="23" width="9.140625" customWidth="1"/>
    <col min="24" max="24" width="8.7109375" bestFit="1" customWidth="1"/>
  </cols>
  <sheetData>
    <row r="1" spans="1:23" x14ac:dyDescent="0.25">
      <c r="A1" s="2" t="s">
        <v>232</v>
      </c>
      <c r="B1" s="2"/>
    </row>
    <row r="3" spans="1:23" x14ac:dyDescent="0.25">
      <c r="A3" s="105"/>
      <c r="B3" s="105"/>
      <c r="C3" s="105"/>
      <c r="D3" s="283" t="s">
        <v>204</v>
      </c>
      <c r="E3" s="286"/>
      <c r="F3" s="287"/>
      <c r="G3" s="283" t="s">
        <v>205</v>
      </c>
      <c r="H3" s="286"/>
      <c r="I3" s="287"/>
      <c r="J3" s="105"/>
      <c r="K3" s="105"/>
    </row>
    <row r="4" spans="1:23" x14ac:dyDescent="0.25">
      <c r="A4" s="107" t="s">
        <v>233</v>
      </c>
      <c r="B4" s="107"/>
      <c r="C4" s="115" t="s">
        <v>234</v>
      </c>
      <c r="D4" s="117" t="s">
        <v>214</v>
      </c>
      <c r="E4" s="108" t="s">
        <v>188</v>
      </c>
      <c r="F4" s="109"/>
      <c r="G4" s="117" t="s">
        <v>214</v>
      </c>
      <c r="H4" s="108" t="s">
        <v>188</v>
      </c>
      <c r="I4" s="109"/>
      <c r="J4" s="116" t="s">
        <v>161</v>
      </c>
      <c r="K4" s="108" t="s">
        <v>188</v>
      </c>
      <c r="L4" s="102"/>
    </row>
    <row r="5" spans="1:23" x14ac:dyDescent="0.25">
      <c r="A5" s="110">
        <v>1</v>
      </c>
      <c r="B5" s="110"/>
      <c r="C5" s="71" t="s">
        <v>235</v>
      </c>
      <c r="D5" s="91">
        <f>D17+D22</f>
        <v>179</v>
      </c>
      <c r="E5" s="81">
        <f>D5/$D$9</f>
        <v>6.6493313521545319E-2</v>
      </c>
      <c r="F5" s="118"/>
      <c r="G5" s="91">
        <f>G17+G22</f>
        <v>563</v>
      </c>
      <c r="H5" s="81">
        <f>G5/$G$9</f>
        <v>7.2439526505404014E-2</v>
      </c>
      <c r="I5" s="118"/>
      <c r="J5" s="50">
        <f>D5+G5</f>
        <v>742</v>
      </c>
      <c r="K5" s="81">
        <f>J5/$J$9</f>
        <v>7.0909785932721708E-2</v>
      </c>
      <c r="L5" s="113"/>
    </row>
    <row r="6" spans="1:23" ht="15.75" thickBot="1" x14ac:dyDescent="0.3">
      <c r="A6" s="110">
        <v>2</v>
      </c>
      <c r="B6" s="111" t="s">
        <v>236</v>
      </c>
      <c r="C6" s="71" t="s">
        <v>237</v>
      </c>
      <c r="D6" s="91">
        <f>D18+D23</f>
        <v>522</v>
      </c>
      <c r="E6" s="84">
        <f t="shared" ref="E6:E8" si="0">D6/$D$9</f>
        <v>0.19390787518573552</v>
      </c>
      <c r="F6" s="119">
        <f>SUM(E5:E6)</f>
        <v>0.26040118870728085</v>
      </c>
      <c r="G6" s="91">
        <f>G18+G23</f>
        <v>1188</v>
      </c>
      <c r="H6" s="84">
        <f t="shared" ref="H6:H8" si="1">G6/$G$9</f>
        <v>0.15285640761708699</v>
      </c>
      <c r="I6" s="119">
        <f>SUM(H5:H6)</f>
        <v>0.22529593412249099</v>
      </c>
      <c r="J6" s="50">
        <f t="shared" ref="J6:J8" si="2">D6+G6</f>
        <v>1710</v>
      </c>
      <c r="K6" s="84">
        <f t="shared" ref="K6:K8" si="3">J6/$J$9</f>
        <v>0.16341743119266056</v>
      </c>
      <c r="L6" s="97">
        <f>SUM(K5:K6)</f>
        <v>0.23432721712538226</v>
      </c>
    </row>
    <row r="7" spans="1:23" ht="15.75" thickTop="1" x14ac:dyDescent="0.25">
      <c r="A7" s="110">
        <v>3</v>
      </c>
      <c r="B7" s="110"/>
      <c r="C7" s="71" t="s">
        <v>238</v>
      </c>
      <c r="D7" s="91">
        <f>D19+D24</f>
        <v>1904</v>
      </c>
      <c r="E7" s="81">
        <f t="shared" si="0"/>
        <v>0.70728083209509662</v>
      </c>
      <c r="F7" s="118"/>
      <c r="G7" s="91">
        <f>G19+G24</f>
        <v>4614</v>
      </c>
      <c r="H7" s="81">
        <f t="shared" si="1"/>
        <v>0.59366958311888829</v>
      </c>
      <c r="I7" s="118"/>
      <c r="J7" s="50">
        <f t="shared" si="2"/>
        <v>6518</v>
      </c>
      <c r="K7" s="81">
        <f t="shared" si="3"/>
        <v>0.62289755351681952</v>
      </c>
      <c r="L7" s="113"/>
    </row>
    <row r="8" spans="1:23" ht="15.75" thickBot="1" x14ac:dyDescent="0.3">
      <c r="A8" s="110">
        <v>4</v>
      </c>
      <c r="B8" s="112" t="s">
        <v>239</v>
      </c>
      <c r="C8" s="71" t="s">
        <v>240</v>
      </c>
      <c r="D8" s="91">
        <f>D20+D25</f>
        <v>87</v>
      </c>
      <c r="E8" s="84">
        <f t="shared" si="0"/>
        <v>3.2317979197622589E-2</v>
      </c>
      <c r="F8" s="119">
        <f>SUM(E7:E8)</f>
        <v>0.7395988112927192</v>
      </c>
      <c r="G8" s="91">
        <f>G20+G25</f>
        <v>1407</v>
      </c>
      <c r="H8" s="84">
        <f t="shared" si="1"/>
        <v>0.18103448275862069</v>
      </c>
      <c r="I8" s="119">
        <f>SUM(H7:H8)</f>
        <v>0.77470406587750895</v>
      </c>
      <c r="J8" s="50">
        <f t="shared" si="2"/>
        <v>1494</v>
      </c>
      <c r="K8" s="84">
        <f t="shared" si="3"/>
        <v>0.14277522935779816</v>
      </c>
      <c r="L8" s="97">
        <f>SUM(K7:K8)</f>
        <v>0.76567278287461771</v>
      </c>
    </row>
    <row r="9" spans="1:23" ht="15.75" thickTop="1" x14ac:dyDescent="0.25">
      <c r="A9" s="105"/>
      <c r="B9" s="105"/>
      <c r="C9" s="75" t="s">
        <v>134</v>
      </c>
      <c r="D9" s="86">
        <f>SUM(D5:D8)</f>
        <v>2692</v>
      </c>
      <c r="E9" s="87"/>
      <c r="F9" s="88"/>
      <c r="G9" s="86">
        <f>SUM(G5:G8)</f>
        <v>7772</v>
      </c>
      <c r="H9" s="87"/>
      <c r="I9" s="88"/>
      <c r="J9" s="86">
        <f>SUM(J5:J8)</f>
        <v>10464</v>
      </c>
      <c r="K9" s="120"/>
      <c r="L9" s="101"/>
    </row>
    <row r="12" spans="1:23" x14ac:dyDescent="0.25">
      <c r="A12" s="2" t="s">
        <v>241</v>
      </c>
      <c r="B12" s="2"/>
      <c r="O12" s="2" t="s">
        <v>242</v>
      </c>
    </row>
    <row r="13" spans="1:23" x14ac:dyDescent="0.25">
      <c r="A13" s="2"/>
      <c r="B13" s="2"/>
    </row>
    <row r="14" spans="1:23" x14ac:dyDescent="0.25">
      <c r="D14" s="283" t="s">
        <v>204</v>
      </c>
      <c r="E14" s="286"/>
      <c r="F14" s="287"/>
      <c r="G14" s="283" t="s">
        <v>205</v>
      </c>
      <c r="H14" s="286"/>
      <c r="I14" s="287"/>
      <c r="P14" s="208"/>
      <c r="Q14" s="208"/>
      <c r="R14" s="208"/>
      <c r="S14" s="208"/>
      <c r="T14" s="208"/>
      <c r="U14" s="208"/>
      <c r="V14" s="208"/>
      <c r="W14" s="208"/>
    </row>
    <row r="15" spans="1:23" ht="31.5" customHeight="1" x14ac:dyDescent="0.25">
      <c r="C15" s="46" t="s">
        <v>244</v>
      </c>
      <c r="D15" s="117" t="s">
        <v>214</v>
      </c>
      <c r="E15" s="108" t="s">
        <v>188</v>
      </c>
      <c r="F15" s="109"/>
      <c r="G15" s="117" t="s">
        <v>214</v>
      </c>
      <c r="H15" s="108" t="s">
        <v>188</v>
      </c>
      <c r="I15" s="109"/>
      <c r="J15" s="115" t="s">
        <v>161</v>
      </c>
      <c r="K15" s="108" t="s">
        <v>188</v>
      </c>
      <c r="L15" s="102"/>
      <c r="O15" s="262" t="s">
        <v>244</v>
      </c>
      <c r="P15" s="260" t="s">
        <v>245</v>
      </c>
      <c r="Q15" s="261" t="s">
        <v>246</v>
      </c>
      <c r="R15" s="261" t="s">
        <v>302</v>
      </c>
      <c r="S15" s="103" t="s">
        <v>161</v>
      </c>
    </row>
    <row r="16" spans="1:23" x14ac:dyDescent="0.25">
      <c r="A16" s="14" t="s">
        <v>233</v>
      </c>
      <c r="B16" s="14"/>
      <c r="C16" s="114" t="s">
        <v>247</v>
      </c>
      <c r="D16" s="121">
        <f>SUM(D17:D20)</f>
        <v>703</v>
      </c>
      <c r="E16" s="122"/>
      <c r="F16" s="123"/>
      <c r="G16" s="121">
        <f>SUM(G17:G20)</f>
        <v>4711</v>
      </c>
      <c r="H16" s="124"/>
      <c r="I16" s="125"/>
      <c r="J16" s="121">
        <f>SUM(J17:J20)</f>
        <v>5414</v>
      </c>
      <c r="K16" s="124"/>
      <c r="L16" s="125"/>
      <c r="N16" t="s">
        <v>233</v>
      </c>
      <c r="O16" s="263" t="s">
        <v>247</v>
      </c>
      <c r="P16" s="121">
        <f>SUM(P17:P20)</f>
        <v>4884</v>
      </c>
      <c r="Q16" s="131">
        <f>SUM(Q17:Q20)</f>
        <v>183</v>
      </c>
      <c r="R16" s="131">
        <f>SUM(R17:R20)</f>
        <v>347</v>
      </c>
      <c r="S16" s="132">
        <f t="shared" ref="S16:S26" si="4">P16+Q16+R16</f>
        <v>5414</v>
      </c>
    </row>
    <row r="17" spans="1:22" x14ac:dyDescent="0.25">
      <c r="A17">
        <v>1</v>
      </c>
      <c r="C17" s="47" t="s">
        <v>235</v>
      </c>
      <c r="D17" s="91">
        <v>45</v>
      </c>
      <c r="E17" s="79">
        <f>D17/$D$16</f>
        <v>6.4011379800853488E-2</v>
      </c>
      <c r="F17" s="134"/>
      <c r="G17" s="91">
        <v>348</v>
      </c>
      <c r="H17" s="81">
        <f>G17/$G$16</f>
        <v>7.3869666737423054E-2</v>
      </c>
      <c r="I17" s="126"/>
      <c r="J17" s="91">
        <f>D17+G17</f>
        <v>393</v>
      </c>
      <c r="K17" s="92">
        <f>J17/$J$16</f>
        <v>7.2589582563723679E-2</v>
      </c>
      <c r="L17" s="126"/>
      <c r="N17">
        <v>1</v>
      </c>
      <c r="O17" s="71" t="s">
        <v>235</v>
      </c>
      <c r="P17" s="91">
        <v>371</v>
      </c>
      <c r="Q17" s="50">
        <v>4</v>
      </c>
      <c r="R17" s="50">
        <v>18</v>
      </c>
      <c r="S17" s="89">
        <f t="shared" si="4"/>
        <v>393</v>
      </c>
      <c r="T17" s="70"/>
      <c r="U17" s="70"/>
      <c r="V17" s="70"/>
    </row>
    <row r="18" spans="1:22" ht="15.75" thickBot="1" x14ac:dyDescent="0.3">
      <c r="A18">
        <v>2</v>
      </c>
      <c r="C18" s="47" t="s">
        <v>237</v>
      </c>
      <c r="D18" s="91">
        <v>107</v>
      </c>
      <c r="E18" s="82">
        <f t="shared" ref="E18:E20" si="5">D18/$D$16</f>
        <v>0.15220483641536273</v>
      </c>
      <c r="F18" s="135">
        <f>SUM(E17:E18)</f>
        <v>0.21621621621621623</v>
      </c>
      <c r="G18" s="91">
        <v>458</v>
      </c>
      <c r="H18" s="84">
        <f t="shared" ref="H18:H20" si="6">G18/$G$16</f>
        <v>9.7219274039482065E-2</v>
      </c>
      <c r="I18" s="127">
        <f>SUM(H17:H18)</f>
        <v>0.17108894077690512</v>
      </c>
      <c r="J18" s="91">
        <f>D18+G18</f>
        <v>565</v>
      </c>
      <c r="K18" s="95">
        <f t="shared" ref="K18:K20" si="7">J18/$J$16</f>
        <v>0.10435906908016254</v>
      </c>
      <c r="L18" s="127">
        <f>SUM(K17:K18)</f>
        <v>0.17694865164388623</v>
      </c>
      <c r="N18">
        <v>2</v>
      </c>
      <c r="O18" s="71" t="s">
        <v>237</v>
      </c>
      <c r="P18" s="91">
        <v>533</v>
      </c>
      <c r="Q18" s="50">
        <v>4</v>
      </c>
      <c r="R18" s="50">
        <v>28</v>
      </c>
      <c r="S18" s="89">
        <f t="shared" si="4"/>
        <v>565</v>
      </c>
      <c r="T18" s="70"/>
      <c r="U18" s="70"/>
      <c r="V18" s="70"/>
    </row>
    <row r="19" spans="1:22" ht="15.75" thickTop="1" x14ac:dyDescent="0.25">
      <c r="A19">
        <v>3</v>
      </c>
      <c r="C19" s="47" t="s">
        <v>238</v>
      </c>
      <c r="D19" s="91">
        <v>523</v>
      </c>
      <c r="E19" s="79">
        <f t="shared" si="5"/>
        <v>0.7439544807965861</v>
      </c>
      <c r="F19" s="134"/>
      <c r="G19" s="91">
        <v>2605</v>
      </c>
      <c r="H19" s="81">
        <f t="shared" si="6"/>
        <v>0.5529611547442157</v>
      </c>
      <c r="I19" s="126"/>
      <c r="J19" s="91">
        <f>D19+G19</f>
        <v>3128</v>
      </c>
      <c r="K19" s="92">
        <f t="shared" si="7"/>
        <v>0.57776135943849283</v>
      </c>
      <c r="L19" s="126"/>
      <c r="N19">
        <v>3</v>
      </c>
      <c r="O19" s="71" t="s">
        <v>238</v>
      </c>
      <c r="P19" s="91">
        <v>2749</v>
      </c>
      <c r="Q19" s="50">
        <v>169</v>
      </c>
      <c r="R19" s="50">
        <v>210</v>
      </c>
      <c r="S19" s="89">
        <f t="shared" si="4"/>
        <v>3128</v>
      </c>
      <c r="T19" s="70"/>
      <c r="U19" s="70"/>
      <c r="V19" s="70"/>
    </row>
    <row r="20" spans="1:22" ht="15.75" thickBot="1" x14ac:dyDescent="0.3">
      <c r="A20">
        <v>4</v>
      </c>
      <c r="C20" s="47" t="s">
        <v>240</v>
      </c>
      <c r="D20" s="91">
        <v>28</v>
      </c>
      <c r="E20" s="82">
        <f t="shared" si="5"/>
        <v>3.9829302987197723E-2</v>
      </c>
      <c r="F20" s="136">
        <f>SUM(E19:E20)</f>
        <v>0.78378378378378377</v>
      </c>
      <c r="G20" s="91">
        <v>1300</v>
      </c>
      <c r="H20" s="84">
        <f t="shared" si="6"/>
        <v>0.27594990447887924</v>
      </c>
      <c r="I20" s="128">
        <f>SUM(H19:H20)</f>
        <v>0.82891105922309494</v>
      </c>
      <c r="J20" s="91">
        <f>D20+G20</f>
        <v>1328</v>
      </c>
      <c r="K20" s="95">
        <f t="shared" si="7"/>
        <v>0.24528998891762099</v>
      </c>
      <c r="L20" s="128">
        <f>SUM(K19:K20)</f>
        <v>0.82305134835611382</v>
      </c>
      <c r="N20">
        <v>4</v>
      </c>
      <c r="O20" s="71" t="s">
        <v>240</v>
      </c>
      <c r="P20" s="91">
        <v>1231</v>
      </c>
      <c r="Q20" s="50">
        <v>6</v>
      </c>
      <c r="R20" s="50">
        <v>91</v>
      </c>
      <c r="S20" s="89">
        <f t="shared" si="4"/>
        <v>1328</v>
      </c>
      <c r="T20" s="70"/>
      <c r="U20" s="70"/>
      <c r="V20" s="70"/>
    </row>
    <row r="21" spans="1:22" ht="15.75" thickTop="1" x14ac:dyDescent="0.25">
      <c r="C21" s="114" t="s">
        <v>173</v>
      </c>
      <c r="D21" s="121">
        <f>SUM(D22:D25)</f>
        <v>1989</v>
      </c>
      <c r="E21" s="122"/>
      <c r="F21" s="123"/>
      <c r="G21" s="121">
        <f>SUM(G22:G25)</f>
        <v>3061</v>
      </c>
      <c r="H21" s="122"/>
      <c r="I21" s="123"/>
      <c r="J21" s="121">
        <f>SUM(J22:J25)</f>
        <v>5050</v>
      </c>
      <c r="K21" s="122"/>
      <c r="L21" s="123"/>
      <c r="O21" s="263" t="s">
        <v>173</v>
      </c>
      <c r="P21" s="121">
        <f>SUM(P22:P25)</f>
        <v>4602</v>
      </c>
      <c r="Q21" s="131">
        <f>SUM(Q22:Q25)</f>
        <v>258</v>
      </c>
      <c r="R21" s="131">
        <f>SUM(R22:R25)</f>
        <v>190</v>
      </c>
      <c r="S21" s="132">
        <f t="shared" si="4"/>
        <v>5050</v>
      </c>
      <c r="U21" s="208"/>
      <c r="V21" s="208"/>
    </row>
    <row r="22" spans="1:22" x14ac:dyDescent="0.25">
      <c r="A22">
        <v>1</v>
      </c>
      <c r="C22" s="47" t="s">
        <v>235</v>
      </c>
      <c r="D22" s="91">
        <v>134</v>
      </c>
      <c r="E22" s="79">
        <f>D22/$D$21</f>
        <v>6.7370537958773249E-2</v>
      </c>
      <c r="F22" s="134"/>
      <c r="G22" s="91">
        <v>215</v>
      </c>
      <c r="H22" s="129">
        <f>G22/$G$21</f>
        <v>7.0238484155504738E-2</v>
      </c>
      <c r="I22" s="126"/>
      <c r="J22" s="91">
        <f>D22+G22</f>
        <v>349</v>
      </c>
      <c r="K22" s="129">
        <f>J22/$J$21</f>
        <v>6.9108910891089115E-2</v>
      </c>
      <c r="L22" s="126"/>
      <c r="N22">
        <v>1</v>
      </c>
      <c r="O22" s="71" t="s">
        <v>235</v>
      </c>
      <c r="P22" s="91">
        <v>324</v>
      </c>
      <c r="Q22" s="50">
        <v>2</v>
      </c>
      <c r="R22" s="50">
        <v>23</v>
      </c>
      <c r="S22" s="89">
        <f t="shared" si="4"/>
        <v>349</v>
      </c>
      <c r="T22" s="70"/>
      <c r="U22" s="70"/>
      <c r="V22" s="70"/>
    </row>
    <row r="23" spans="1:22" ht="15.75" thickBot="1" x14ac:dyDescent="0.3">
      <c r="A23">
        <v>2</v>
      </c>
      <c r="C23" s="47" t="s">
        <v>237</v>
      </c>
      <c r="D23" s="91">
        <v>415</v>
      </c>
      <c r="E23" s="82">
        <f t="shared" ref="E23:E25" si="8">D23/$D$21</f>
        <v>0.20864756158873807</v>
      </c>
      <c r="F23" s="135">
        <f>SUM(E22:E23)</f>
        <v>0.27601809954751133</v>
      </c>
      <c r="G23" s="91">
        <v>730</v>
      </c>
      <c r="H23" s="129">
        <f t="shared" ref="H23:H25" si="9">G23/$G$21</f>
        <v>0.23848415550473701</v>
      </c>
      <c r="I23" s="126">
        <f>SUM(H22:H23)</f>
        <v>0.30872263966024172</v>
      </c>
      <c r="J23" s="91">
        <f>D23+G23</f>
        <v>1145</v>
      </c>
      <c r="K23" s="129">
        <f t="shared" ref="K23:K25" si="10">J23/$J$21</f>
        <v>0.22673267326732674</v>
      </c>
      <c r="L23" s="126">
        <f>SUM(K22:K23)</f>
        <v>0.29584158415841588</v>
      </c>
      <c r="N23">
        <v>2</v>
      </c>
      <c r="O23" s="71" t="s">
        <v>237</v>
      </c>
      <c r="P23" s="91">
        <v>1047</v>
      </c>
      <c r="Q23" s="50">
        <v>29</v>
      </c>
      <c r="R23" s="50">
        <v>69</v>
      </c>
      <c r="S23" s="89">
        <f t="shared" si="4"/>
        <v>1145</v>
      </c>
      <c r="T23" s="70"/>
      <c r="U23" s="70"/>
      <c r="V23" s="70"/>
    </row>
    <row r="24" spans="1:22" ht="15.75" thickTop="1" x14ac:dyDescent="0.25">
      <c r="A24">
        <v>3</v>
      </c>
      <c r="C24" s="47" t="s">
        <v>238</v>
      </c>
      <c r="D24" s="91">
        <v>1381</v>
      </c>
      <c r="E24" s="79">
        <f t="shared" si="8"/>
        <v>0.69431875314228253</v>
      </c>
      <c r="F24" s="134"/>
      <c r="G24" s="91">
        <v>2009</v>
      </c>
      <c r="H24" s="129">
        <f t="shared" si="9"/>
        <v>0.65632146357399546</v>
      </c>
      <c r="I24" s="126"/>
      <c r="J24" s="91">
        <f>D24+G24</f>
        <v>3390</v>
      </c>
      <c r="K24" s="129">
        <f t="shared" si="10"/>
        <v>0.67128712871287133</v>
      </c>
      <c r="L24" s="126"/>
      <c r="N24">
        <v>3</v>
      </c>
      <c r="O24" s="71" t="s">
        <v>238</v>
      </c>
      <c r="P24" s="91">
        <v>3072</v>
      </c>
      <c r="Q24" s="50">
        <v>226</v>
      </c>
      <c r="R24" s="50">
        <v>92</v>
      </c>
      <c r="S24" s="89">
        <f t="shared" si="4"/>
        <v>3390</v>
      </c>
      <c r="T24" s="70"/>
      <c r="U24" s="70"/>
      <c r="V24" s="70"/>
    </row>
    <row r="25" spans="1:22" ht="15.75" thickBot="1" x14ac:dyDescent="0.3">
      <c r="A25">
        <v>4</v>
      </c>
      <c r="C25" s="47" t="s">
        <v>240</v>
      </c>
      <c r="D25" s="91">
        <v>59</v>
      </c>
      <c r="E25" s="82">
        <f t="shared" si="8"/>
        <v>2.9663147310206132E-2</v>
      </c>
      <c r="F25" s="136">
        <f>SUM(E24:E25)</f>
        <v>0.72398190045248867</v>
      </c>
      <c r="G25" s="91">
        <v>107</v>
      </c>
      <c r="H25" s="130">
        <f t="shared" si="9"/>
        <v>3.4955896765762821E-2</v>
      </c>
      <c r="I25" s="128">
        <f>SUM(H24:H25)</f>
        <v>0.69127736033975828</v>
      </c>
      <c r="J25" s="91">
        <f>D25+G25</f>
        <v>166</v>
      </c>
      <c r="K25" s="130">
        <f t="shared" si="10"/>
        <v>3.2871287128712873E-2</v>
      </c>
      <c r="L25" s="128">
        <f>SUM(K24:K25)</f>
        <v>0.70415841584158423</v>
      </c>
      <c r="N25">
        <v>4</v>
      </c>
      <c r="O25" s="71" t="s">
        <v>240</v>
      </c>
      <c r="P25" s="91">
        <v>159</v>
      </c>
      <c r="Q25" s="50">
        <v>1</v>
      </c>
      <c r="R25" s="50">
        <v>6</v>
      </c>
      <c r="S25" s="89">
        <f t="shared" si="4"/>
        <v>166</v>
      </c>
      <c r="T25" s="70"/>
      <c r="U25" s="70"/>
      <c r="V25" s="70"/>
    </row>
    <row r="26" spans="1:22" ht="15.75" thickTop="1" x14ac:dyDescent="0.25">
      <c r="C26" s="18" t="s">
        <v>134</v>
      </c>
      <c r="D26" s="86">
        <f>D16+D21</f>
        <v>2692</v>
      </c>
      <c r="E26" s="137"/>
      <c r="F26" s="138"/>
      <c r="G26" s="86">
        <f>G16+G21</f>
        <v>7772</v>
      </c>
      <c r="H26" s="100"/>
      <c r="I26" s="101"/>
      <c r="J26" s="86">
        <f>J16+J21</f>
        <v>10464</v>
      </c>
      <c r="K26" s="100"/>
      <c r="L26" s="101"/>
      <c r="O26" s="75" t="s">
        <v>134</v>
      </c>
      <c r="P26" s="86">
        <f>P16+P21</f>
        <v>9486</v>
      </c>
      <c r="Q26" s="87">
        <f>Q16+Q21</f>
        <v>441</v>
      </c>
      <c r="R26" s="87">
        <f>R16+R21</f>
        <v>537</v>
      </c>
      <c r="S26" s="88">
        <f t="shared" si="4"/>
        <v>10464</v>
      </c>
    </row>
  </sheetData>
  <mergeCells count="4">
    <mergeCell ref="D3:F3"/>
    <mergeCell ref="G3:I3"/>
    <mergeCell ref="D14:F14"/>
    <mergeCell ref="G14:I1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A1</vt:lpstr>
      <vt:lpstr>A1.1</vt:lpstr>
      <vt:lpstr>A2</vt:lpstr>
      <vt:lpstr>A2.1</vt:lpstr>
      <vt:lpstr>A3</vt:lpstr>
      <vt:lpstr>A3.1-4</vt:lpstr>
      <vt:lpstr>A4</vt:lpstr>
      <vt:lpstr>A5.1-3</vt:lpstr>
      <vt:lpstr>A6.1-2</vt:lpstr>
      <vt:lpstr>A7</vt:lpstr>
      <vt:lpstr>A8</vt:lpstr>
      <vt:lpstr>A9</vt:lpstr>
      <vt:lpstr>A10</vt:lpstr>
      <vt:lpstr>A11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Δημητρης Σωχος</dc:creator>
  <cp:lastModifiedBy>Δημητρης Σωχος</cp:lastModifiedBy>
  <dcterms:created xsi:type="dcterms:W3CDTF">2020-05-28T09:23:02Z</dcterms:created>
  <dcterms:modified xsi:type="dcterms:W3CDTF">2022-07-15T06:49:53Z</dcterms:modified>
</cp:coreProperties>
</file>