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charts/chart18.xml" ContentType="application/vnd.openxmlformats-officedocument.drawingml.chart+xml"/>
  <Override PartName="/xl/theme/themeOverride7.xml" ContentType="application/vnd.openxmlformats-officedocument.themeOverride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ochos\Documents\ΕΛΣΤΑΤ\ΣΤΟΙΧΕΙΑ_20240601\"/>
    </mc:Choice>
  </mc:AlternateContent>
  <bookViews>
    <workbookView xWindow="480" yWindow="75" windowWidth="18195" windowHeight="11625" tabRatio="804"/>
  </bookViews>
  <sheets>
    <sheet name="A1" sheetId="4" r:id="rId1"/>
    <sheet name="A1.1" sheetId="6" r:id="rId2"/>
    <sheet name="A2" sheetId="8" r:id="rId3"/>
    <sheet name="A2.1" sheetId="10" r:id="rId4"/>
    <sheet name="A3" sheetId="11" r:id="rId5"/>
    <sheet name="A3.1-4" sheetId="12" r:id="rId6"/>
    <sheet name="A4" sheetId="13" r:id="rId7"/>
    <sheet name="A5.1-3" sheetId="14" r:id="rId8"/>
    <sheet name="A6.1-2" sheetId="15" r:id="rId9"/>
    <sheet name="A7" sheetId="16" r:id="rId10"/>
    <sheet name="A8" sheetId="18" r:id="rId11"/>
    <sheet name="A9" sheetId="21" r:id="rId12"/>
    <sheet name="A10" sheetId="23" r:id="rId13"/>
    <sheet name="A11" sheetId="20" r:id="rId14"/>
  </sheets>
  <calcPr calcId="162913"/>
</workbook>
</file>

<file path=xl/calcChain.xml><?xml version="1.0" encoding="utf-8"?>
<calcChain xmlns="http://schemas.openxmlformats.org/spreadsheetml/2006/main">
  <c r="O69" i="18" l="1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68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36" i="18"/>
  <c r="S25" i="15" l="1"/>
  <c r="S24" i="15"/>
  <c r="S23" i="15"/>
  <c r="S22" i="15"/>
  <c r="S18" i="15"/>
  <c r="S19" i="15"/>
  <c r="S20" i="15"/>
  <c r="S17" i="15"/>
  <c r="K6" i="21"/>
  <c r="J6" i="21" s="1"/>
  <c r="K7" i="21"/>
  <c r="J7" i="21" s="1"/>
  <c r="K8" i="21"/>
  <c r="J8" i="21" s="1"/>
  <c r="K9" i="21"/>
  <c r="J9" i="21" s="1"/>
  <c r="K10" i="21"/>
  <c r="J10" i="21" s="1"/>
  <c r="K11" i="21"/>
  <c r="J11" i="21" s="1"/>
  <c r="K12" i="21"/>
  <c r="J12" i="21" s="1"/>
  <c r="K13" i="21"/>
  <c r="J13" i="21" s="1"/>
  <c r="K14" i="21"/>
  <c r="J14" i="21" s="1"/>
  <c r="K15" i="21"/>
  <c r="J15" i="21" s="1"/>
  <c r="K16" i="21"/>
  <c r="J16" i="21" s="1"/>
  <c r="K17" i="21"/>
  <c r="J17" i="21" s="1"/>
  <c r="K18" i="21"/>
  <c r="J18" i="21" s="1"/>
  <c r="K19" i="21"/>
  <c r="J19" i="21" s="1"/>
  <c r="K20" i="21"/>
  <c r="J20" i="21" s="1"/>
  <c r="K21" i="21"/>
  <c r="J21" i="21" s="1"/>
  <c r="K22" i="21"/>
  <c r="K23" i="21"/>
  <c r="K24" i="21"/>
  <c r="K25" i="21"/>
  <c r="J25" i="21" s="1"/>
  <c r="K26" i="21"/>
  <c r="J26" i="21" s="1"/>
  <c r="K27" i="21"/>
  <c r="J27" i="21" s="1"/>
  <c r="K28" i="21"/>
  <c r="J28" i="21" s="1"/>
  <c r="K29" i="21"/>
  <c r="J29" i="21" s="1"/>
  <c r="K30" i="21"/>
  <c r="K5" i="21"/>
  <c r="J5" i="21" s="1"/>
  <c r="J22" i="21"/>
  <c r="J23" i="21"/>
  <c r="J24" i="21"/>
  <c r="J30" i="21"/>
  <c r="E26" i="16"/>
  <c r="G26" i="16" s="1"/>
  <c r="E27" i="16"/>
  <c r="G27" i="16" s="1"/>
  <c r="E28" i="16"/>
  <c r="G28" i="16" s="1"/>
  <c r="E29" i="16"/>
  <c r="G29" i="16" s="1"/>
  <c r="E30" i="16"/>
  <c r="G30" i="16" s="1"/>
  <c r="E31" i="16"/>
  <c r="G31" i="16" s="1"/>
  <c r="E32" i="16"/>
  <c r="G32" i="16" s="1"/>
  <c r="E33" i="16"/>
  <c r="G33" i="16" s="1"/>
  <c r="E34" i="16"/>
  <c r="G34" i="16" s="1"/>
  <c r="E35" i="16"/>
  <c r="G35" i="16" s="1"/>
  <c r="E36" i="16"/>
  <c r="G36" i="16" s="1"/>
  <c r="E37" i="16"/>
  <c r="G37" i="16" s="1"/>
  <c r="E25" i="16"/>
  <c r="G25" i="16" s="1"/>
  <c r="E7" i="20"/>
  <c r="I7" i="20" s="1"/>
  <c r="E8" i="20"/>
  <c r="I8" i="20" s="1"/>
  <c r="E9" i="20"/>
  <c r="I9" i="20" s="1"/>
  <c r="E10" i="20"/>
  <c r="I10" i="20" s="1"/>
  <c r="E11" i="20"/>
  <c r="I11" i="20" s="1"/>
  <c r="E12" i="20"/>
  <c r="I12" i="20" s="1"/>
  <c r="E13" i="20"/>
  <c r="I13" i="20" s="1"/>
  <c r="E14" i="20"/>
  <c r="I14" i="20" s="1"/>
  <c r="E6" i="20"/>
  <c r="H6" i="20" s="1"/>
  <c r="H14" i="20" l="1"/>
  <c r="H12" i="20"/>
  <c r="H10" i="20"/>
  <c r="H8" i="20"/>
  <c r="H13" i="20"/>
  <c r="H11" i="20"/>
  <c r="H9" i="20"/>
  <c r="H7" i="20"/>
  <c r="I6" i="20"/>
  <c r="E29" i="14" l="1"/>
  <c r="E28" i="14"/>
  <c r="E27" i="14"/>
  <c r="E26" i="14"/>
  <c r="E25" i="14"/>
  <c r="E24" i="14"/>
  <c r="E23" i="14"/>
  <c r="E22" i="14"/>
  <c r="E21" i="14"/>
  <c r="B29" i="14"/>
  <c r="B28" i="14"/>
  <c r="B27" i="14"/>
  <c r="B26" i="14"/>
  <c r="B25" i="14"/>
  <c r="B24" i="14"/>
  <c r="B23" i="14"/>
  <c r="B22" i="14"/>
  <c r="B21" i="14"/>
  <c r="G8" i="15"/>
  <c r="G7" i="15"/>
  <c r="G6" i="15"/>
  <c r="G5" i="15"/>
  <c r="D8" i="15"/>
  <c r="D7" i="15"/>
  <c r="D6" i="15"/>
  <c r="D5" i="15"/>
  <c r="B7" i="14" l="1"/>
  <c r="B12" i="14"/>
  <c r="B11" i="14"/>
  <c r="B10" i="14"/>
  <c r="B9" i="14"/>
  <c r="B8" i="14"/>
  <c r="B6" i="14"/>
  <c r="B5" i="14"/>
  <c r="B4" i="14"/>
  <c r="J30" i="23" l="1"/>
  <c r="I30" i="23"/>
  <c r="H30" i="23"/>
  <c r="G30" i="23"/>
  <c r="F30" i="23"/>
  <c r="E30" i="23"/>
  <c r="D30" i="23"/>
  <c r="C30" i="23"/>
  <c r="B30" i="23"/>
  <c r="K29" i="23"/>
  <c r="V29" i="23" s="1"/>
  <c r="AH29" i="23" s="1"/>
  <c r="K28" i="23"/>
  <c r="K27" i="23"/>
  <c r="K26" i="23"/>
  <c r="K25" i="23"/>
  <c r="U28" i="23" s="1"/>
  <c r="K24" i="23"/>
  <c r="U24" i="23" s="1"/>
  <c r="K23" i="23"/>
  <c r="U23" i="23" s="1"/>
  <c r="K22" i="23"/>
  <c r="U22" i="23" s="1"/>
  <c r="K21" i="23"/>
  <c r="U21" i="23" s="1"/>
  <c r="K20" i="23"/>
  <c r="U20" i="23" s="1"/>
  <c r="K19" i="23"/>
  <c r="U19" i="23" s="1"/>
  <c r="K18" i="23"/>
  <c r="U18" i="23" s="1"/>
  <c r="K17" i="23"/>
  <c r="U17" i="23" s="1"/>
  <c r="K16" i="23"/>
  <c r="U16" i="23" s="1"/>
  <c r="K15" i="23"/>
  <c r="U15" i="23" s="1"/>
  <c r="K14" i="23"/>
  <c r="V14" i="23" s="1"/>
  <c r="AH14" i="23" s="1"/>
  <c r="K13" i="23"/>
  <c r="U13" i="23" s="1"/>
  <c r="K12" i="23"/>
  <c r="V12" i="23" s="1"/>
  <c r="AH12" i="23" s="1"/>
  <c r="K11" i="23"/>
  <c r="U11" i="23" s="1"/>
  <c r="K10" i="23"/>
  <c r="V10" i="23" s="1"/>
  <c r="AH10" i="23" s="1"/>
  <c r="K9" i="23"/>
  <c r="U9" i="23" s="1"/>
  <c r="K8" i="23"/>
  <c r="V8" i="23" s="1"/>
  <c r="AH8" i="23" s="1"/>
  <c r="K7" i="23"/>
  <c r="U7" i="23" s="1"/>
  <c r="K6" i="23"/>
  <c r="U6" i="23" s="1"/>
  <c r="K5" i="23"/>
  <c r="U5" i="23" s="1"/>
  <c r="K4" i="23"/>
  <c r="V4" i="23" s="1"/>
  <c r="AH4" i="23" s="1"/>
  <c r="V16" i="23" l="1"/>
  <c r="AH16" i="23" s="1"/>
  <c r="V22" i="23"/>
  <c r="AH22" i="23" s="1"/>
  <c r="V24" i="23"/>
  <c r="AH24" i="23" s="1"/>
  <c r="V18" i="23"/>
  <c r="AH18" i="23" s="1"/>
  <c r="T12" i="23"/>
  <c r="N8" i="23"/>
  <c r="Z8" i="23" s="1"/>
  <c r="AE8" i="23" s="1"/>
  <c r="U8" i="23"/>
  <c r="AB8" i="23" s="1"/>
  <c r="P8" i="23"/>
  <c r="AF8" i="23" s="1"/>
  <c r="O6" i="23"/>
  <c r="V6" i="23"/>
  <c r="AH6" i="23" s="1"/>
  <c r="N6" i="23"/>
  <c r="P6" i="23"/>
  <c r="N4" i="23"/>
  <c r="Z4" i="23" s="1"/>
  <c r="AE4" i="23" s="1"/>
  <c r="P4" i="23"/>
  <c r="Q14" i="23"/>
  <c r="AF14" i="23" s="1"/>
  <c r="O10" i="23"/>
  <c r="O4" i="23"/>
  <c r="Q4" i="23"/>
  <c r="R4" i="23"/>
  <c r="V28" i="23"/>
  <c r="AH28" i="23" s="1"/>
  <c r="V23" i="23"/>
  <c r="AH23" i="23" s="1"/>
  <c r="V19" i="23"/>
  <c r="AH19" i="23" s="1"/>
  <c r="V17" i="23"/>
  <c r="AH17" i="23" s="1"/>
  <c r="O16" i="23"/>
  <c r="Z16" i="23" s="1"/>
  <c r="AE16" i="23" s="1"/>
  <c r="N16" i="23"/>
  <c r="P16" i="23"/>
  <c r="N14" i="23"/>
  <c r="O14" i="23"/>
  <c r="P14" i="23"/>
  <c r="O12" i="23"/>
  <c r="Q12" i="23"/>
  <c r="N12" i="23"/>
  <c r="P12" i="23"/>
  <c r="R12" i="23"/>
  <c r="S12" i="23"/>
  <c r="Q10" i="23"/>
  <c r="S10" i="23"/>
  <c r="N10" i="23"/>
  <c r="P10" i="23"/>
  <c r="R10" i="23"/>
  <c r="T10" i="23"/>
  <c r="U10" i="23"/>
  <c r="O8" i="23"/>
  <c r="Q8" i="23"/>
  <c r="R8" i="23"/>
  <c r="S8" i="23"/>
  <c r="V7" i="23"/>
  <c r="AH7" i="23" s="1"/>
  <c r="Q6" i="23"/>
  <c r="R6" i="23"/>
  <c r="S6" i="23"/>
  <c r="T6" i="23"/>
  <c r="AB6" i="23" s="1"/>
  <c r="S4" i="23"/>
  <c r="T4" i="23"/>
  <c r="U4" i="23"/>
  <c r="AB4" i="23" s="1"/>
  <c r="O22" i="23"/>
  <c r="N22" i="23"/>
  <c r="Q22" i="23"/>
  <c r="S22" i="23"/>
  <c r="P22" i="23"/>
  <c r="R22" i="23"/>
  <c r="AF22" i="23" s="1"/>
  <c r="T22" i="23"/>
  <c r="AB22" i="23" s="1"/>
  <c r="V21" i="23"/>
  <c r="AH21" i="23" s="1"/>
  <c r="N20" i="23"/>
  <c r="Z20" i="23" s="1"/>
  <c r="AE20" i="23" s="1"/>
  <c r="P20" i="23"/>
  <c r="AF20" i="23" s="1"/>
  <c r="O20" i="23"/>
  <c r="V20" i="23"/>
  <c r="AH20" i="23" s="1"/>
  <c r="N18" i="23"/>
  <c r="O18" i="23"/>
  <c r="P18" i="23"/>
  <c r="Q18" i="23"/>
  <c r="AA18" i="23" s="1"/>
  <c r="Q16" i="23"/>
  <c r="R16" i="23"/>
  <c r="S16" i="23"/>
  <c r="T16" i="23"/>
  <c r="AB16" i="23" s="1"/>
  <c r="V15" i="23"/>
  <c r="AH15" i="23" s="1"/>
  <c r="R14" i="23"/>
  <c r="S14" i="23"/>
  <c r="T14" i="23"/>
  <c r="U14" i="23"/>
  <c r="V13" i="23"/>
  <c r="AH13" i="23" s="1"/>
  <c r="U12" i="23"/>
  <c r="V11" i="23"/>
  <c r="AH11" i="23" s="1"/>
  <c r="V9" i="23"/>
  <c r="AH9" i="23" s="1"/>
  <c r="T8" i="23"/>
  <c r="V5" i="23"/>
  <c r="AH5" i="23" s="1"/>
  <c r="N24" i="23"/>
  <c r="Z24" i="23" s="1"/>
  <c r="AE24" i="23" s="1"/>
  <c r="R24" i="23"/>
  <c r="P24" i="23"/>
  <c r="T24" i="23"/>
  <c r="O24" i="23"/>
  <c r="Q24" i="23"/>
  <c r="S24" i="23"/>
  <c r="Q20" i="23"/>
  <c r="R20" i="23"/>
  <c r="S20" i="23"/>
  <c r="T20" i="23"/>
  <c r="AB20" i="23" s="1"/>
  <c r="R18" i="23"/>
  <c r="S18" i="23"/>
  <c r="T18" i="23"/>
  <c r="AB18" i="23" s="1"/>
  <c r="O29" i="23"/>
  <c r="S29" i="23"/>
  <c r="Q29" i="23"/>
  <c r="U29" i="23"/>
  <c r="AB29" i="23" s="1"/>
  <c r="N29" i="23"/>
  <c r="Z29" i="23" s="1"/>
  <c r="AE29" i="23" s="1"/>
  <c r="P29" i="23"/>
  <c r="R29" i="23"/>
  <c r="T29" i="23"/>
  <c r="O27" i="23"/>
  <c r="T25" i="23"/>
  <c r="P26" i="23"/>
  <c r="N28" i="23"/>
  <c r="P25" i="23"/>
  <c r="T26" i="23"/>
  <c r="S27" i="23"/>
  <c r="R28" i="23"/>
  <c r="N25" i="23"/>
  <c r="R25" i="23"/>
  <c r="V25" i="23"/>
  <c r="AH25" i="23" s="1"/>
  <c r="N26" i="23"/>
  <c r="R26" i="23"/>
  <c r="V26" i="23"/>
  <c r="AH26" i="23" s="1"/>
  <c r="Q27" i="23"/>
  <c r="U27" i="23"/>
  <c r="P28" i="23"/>
  <c r="T28" i="23"/>
  <c r="AB28" i="23" s="1"/>
  <c r="O25" i="23"/>
  <c r="Z25" i="23" s="1"/>
  <c r="AE25" i="23" s="1"/>
  <c r="Q25" i="23"/>
  <c r="S25" i="23"/>
  <c r="AG25" i="23" s="1"/>
  <c r="U25" i="23"/>
  <c r="O26" i="23"/>
  <c r="Q26" i="23"/>
  <c r="S26" i="23"/>
  <c r="U26" i="23"/>
  <c r="AB26" i="23" s="1"/>
  <c r="N27" i="23"/>
  <c r="Z27" i="23" s="1"/>
  <c r="AE27" i="23" s="1"/>
  <c r="P27" i="23"/>
  <c r="R27" i="23"/>
  <c r="T27" i="23"/>
  <c r="V27" i="23"/>
  <c r="AH27" i="23" s="1"/>
  <c r="O28" i="23"/>
  <c r="Q28" i="23"/>
  <c r="S28" i="23"/>
  <c r="N23" i="23"/>
  <c r="Z23" i="23" s="1"/>
  <c r="AE23" i="23" s="1"/>
  <c r="R23" i="23"/>
  <c r="P23" i="23"/>
  <c r="T23" i="23"/>
  <c r="AB23" i="23" s="1"/>
  <c r="O23" i="23"/>
  <c r="Q23" i="23"/>
  <c r="S23" i="23"/>
  <c r="AG23" i="23" s="1"/>
  <c r="Q21" i="23"/>
  <c r="O21" i="23"/>
  <c r="S21" i="23"/>
  <c r="AG21" i="23" s="1"/>
  <c r="N21" i="23"/>
  <c r="P21" i="23"/>
  <c r="R21" i="23"/>
  <c r="T21" i="23"/>
  <c r="AB21" i="23" s="1"/>
  <c r="P19" i="23"/>
  <c r="N19" i="23"/>
  <c r="R19" i="23"/>
  <c r="AF19" i="23" s="1"/>
  <c r="T19" i="23"/>
  <c r="AB19" i="23" s="1"/>
  <c r="O19" i="23"/>
  <c r="Q19" i="23"/>
  <c r="S19" i="23"/>
  <c r="N17" i="23"/>
  <c r="R17" i="23"/>
  <c r="P17" i="23"/>
  <c r="T17" i="23"/>
  <c r="AB17" i="23" s="1"/>
  <c r="O17" i="23"/>
  <c r="Z17" i="23" s="1"/>
  <c r="AE17" i="23" s="1"/>
  <c r="Q17" i="23"/>
  <c r="S17" i="23"/>
  <c r="AG16" i="23"/>
  <c r="N15" i="23"/>
  <c r="R15" i="23"/>
  <c r="P15" i="23"/>
  <c r="T15" i="23"/>
  <c r="AB15" i="23" s="1"/>
  <c r="O15" i="23"/>
  <c r="Q15" i="23"/>
  <c r="S15" i="23"/>
  <c r="N13" i="23"/>
  <c r="R13" i="23"/>
  <c r="P13" i="23"/>
  <c r="T13" i="23"/>
  <c r="AB13" i="23" s="1"/>
  <c r="O13" i="23"/>
  <c r="Z13" i="23" s="1"/>
  <c r="AE13" i="23" s="1"/>
  <c r="Q13" i="23"/>
  <c r="S13" i="23"/>
  <c r="N11" i="23"/>
  <c r="R11" i="23"/>
  <c r="P11" i="23"/>
  <c r="T11" i="23"/>
  <c r="AB11" i="23" s="1"/>
  <c r="O11" i="23"/>
  <c r="Q11" i="23"/>
  <c r="S11" i="23"/>
  <c r="N9" i="23"/>
  <c r="R9" i="23"/>
  <c r="P9" i="23"/>
  <c r="T9" i="23"/>
  <c r="AB9" i="23" s="1"/>
  <c r="O9" i="23"/>
  <c r="Q9" i="23"/>
  <c r="S9" i="23"/>
  <c r="N7" i="23"/>
  <c r="R7" i="23"/>
  <c r="P7" i="23"/>
  <c r="T7" i="23"/>
  <c r="AB7" i="23" s="1"/>
  <c r="O7" i="23"/>
  <c r="Q7" i="23"/>
  <c r="S7" i="23"/>
  <c r="AG6" i="23"/>
  <c r="P5" i="23"/>
  <c r="N5" i="23"/>
  <c r="R5" i="23"/>
  <c r="T5" i="23"/>
  <c r="AB5" i="23" s="1"/>
  <c r="O5" i="23"/>
  <c r="Q5" i="23"/>
  <c r="S5" i="23"/>
  <c r="K30" i="23"/>
  <c r="AA22" i="23"/>
  <c r="AB24" i="23"/>
  <c r="Z14" i="23"/>
  <c r="AE14" i="23" s="1"/>
  <c r="AG18" i="23" l="1"/>
  <c r="W14" i="23"/>
  <c r="AA24" i="23"/>
  <c r="Z21" i="23"/>
  <c r="AE21" i="23" s="1"/>
  <c r="Z19" i="23"/>
  <c r="AE19" i="23" s="1"/>
  <c r="AF16" i="23"/>
  <c r="AI16" i="23" s="1"/>
  <c r="AG12" i="23"/>
  <c r="AF12" i="23"/>
  <c r="AA10" i="23"/>
  <c r="Z10" i="23"/>
  <c r="AE10" i="23" s="1"/>
  <c r="AG10" i="23"/>
  <c r="Z7" i="23"/>
  <c r="AE7" i="23" s="1"/>
  <c r="Z6" i="23"/>
  <c r="AE6" i="23" s="1"/>
  <c r="AG29" i="23"/>
  <c r="AG28" i="23"/>
  <c r="AF28" i="23"/>
  <c r="AB27" i="23"/>
  <c r="AF27" i="23"/>
  <c r="AF25" i="23"/>
  <c r="AI25" i="23" s="1"/>
  <c r="AF26" i="23"/>
  <c r="W24" i="23"/>
  <c r="W22" i="23"/>
  <c r="AG19" i="23"/>
  <c r="AF18" i="23"/>
  <c r="AG17" i="23"/>
  <c r="AI17" i="23" s="1"/>
  <c r="AF17" i="23"/>
  <c r="AB14" i="23"/>
  <c r="AA14" i="23"/>
  <c r="AG14" i="23"/>
  <c r="AA12" i="23"/>
  <c r="AB12" i="23"/>
  <c r="W12" i="23"/>
  <c r="Z11" i="23"/>
  <c r="AE11" i="23" s="1"/>
  <c r="AB10" i="23"/>
  <c r="W10" i="23"/>
  <c r="AG9" i="23"/>
  <c r="W8" i="23"/>
  <c r="AG8" i="23"/>
  <c r="W6" i="23"/>
  <c r="AA6" i="23"/>
  <c r="AA16" i="23"/>
  <c r="AA20" i="23"/>
  <c r="AA8" i="23"/>
  <c r="Z12" i="23"/>
  <c r="AE12" i="23" s="1"/>
  <c r="W20" i="23"/>
  <c r="W16" i="23"/>
  <c r="Z22" i="23"/>
  <c r="AE22" i="23" s="1"/>
  <c r="AF6" i="23"/>
  <c r="AI6" i="23" s="1"/>
  <c r="W9" i="23"/>
  <c r="Z9" i="23"/>
  <c r="AE9" i="23" s="1"/>
  <c r="AF10" i="23"/>
  <c r="AF24" i="23"/>
  <c r="AF23" i="23"/>
  <c r="AI23" i="23" s="1"/>
  <c r="AF15" i="23"/>
  <c r="AA9" i="23"/>
  <c r="AG4" i="23"/>
  <c r="AA4" i="23"/>
  <c r="AF4" i="23"/>
  <c r="W4" i="23"/>
  <c r="AA29" i="23"/>
  <c r="AF29" i="23"/>
  <c r="AG24" i="23"/>
  <c r="W18" i="23"/>
  <c r="Z18" i="23"/>
  <c r="AE18" i="23" s="1"/>
  <c r="AI18" i="23" s="1"/>
  <c r="AF11" i="23"/>
  <c r="AG22" i="23"/>
  <c r="AF7" i="23"/>
  <c r="AG27" i="23"/>
  <c r="AF21" i="23"/>
  <c r="AI21" i="23" s="1"/>
  <c r="AF13" i="23"/>
  <c r="AI8" i="23"/>
  <c r="AF5" i="23"/>
  <c r="AA27" i="23"/>
  <c r="Z26" i="23"/>
  <c r="AE26" i="23" s="1"/>
  <c r="AB25" i="23"/>
  <c r="AG20" i="23"/>
  <c r="AI20" i="23" s="1"/>
  <c r="AG15" i="23"/>
  <c r="Z15" i="23"/>
  <c r="AE15" i="23" s="1"/>
  <c r="AI15" i="23" s="1"/>
  <c r="AG5" i="23"/>
  <c r="Z5" i="23"/>
  <c r="AE5" i="23" s="1"/>
  <c r="W5" i="23"/>
  <c r="W29" i="23"/>
  <c r="Z28" i="23"/>
  <c r="AE28" i="23" s="1"/>
  <c r="AG26" i="23"/>
  <c r="AA28" i="23"/>
  <c r="W26" i="23"/>
  <c r="W25" i="23"/>
  <c r="W28" i="23"/>
  <c r="AA26" i="23"/>
  <c r="AA25" i="23"/>
  <c r="W27" i="23"/>
  <c r="AA23" i="23"/>
  <c r="W23" i="23"/>
  <c r="AA21" i="23"/>
  <c r="W21" i="23"/>
  <c r="W19" i="23"/>
  <c r="AA19" i="23"/>
  <c r="W17" i="23"/>
  <c r="AA17" i="23"/>
  <c r="W15" i="23"/>
  <c r="AA15" i="23"/>
  <c r="AG13" i="23"/>
  <c r="AI13" i="23" s="1"/>
  <c r="W13" i="23"/>
  <c r="AA13" i="23"/>
  <c r="AG11" i="23"/>
  <c r="W11" i="23"/>
  <c r="AA11" i="23"/>
  <c r="AF9" i="23"/>
  <c r="W7" i="23"/>
  <c r="AA7" i="23"/>
  <c r="AG7" i="23"/>
  <c r="AA5" i="23"/>
  <c r="AI14" i="23"/>
  <c r="AI22" i="23" l="1"/>
  <c r="AI19" i="23"/>
  <c r="AI12" i="23"/>
  <c r="AI11" i="23"/>
  <c r="AI10" i="23"/>
  <c r="AI29" i="23"/>
  <c r="AI27" i="23"/>
  <c r="AI28" i="23"/>
  <c r="AI24" i="23"/>
  <c r="AI5" i="23"/>
  <c r="AI9" i="23"/>
  <c r="AI7" i="23"/>
  <c r="AI4" i="23"/>
  <c r="AI26" i="23"/>
  <c r="U6" i="21"/>
  <c r="Q6" i="21" s="1"/>
  <c r="U7" i="21"/>
  <c r="Q7" i="21" s="1"/>
  <c r="U8" i="21"/>
  <c r="T8" i="21" s="1"/>
  <c r="U9" i="21"/>
  <c r="Q9" i="21" s="1"/>
  <c r="U10" i="21"/>
  <c r="Q10" i="21" s="1"/>
  <c r="U11" i="21"/>
  <c r="Q11" i="21" s="1"/>
  <c r="U12" i="21"/>
  <c r="T12" i="21" s="1"/>
  <c r="U13" i="21"/>
  <c r="Q13" i="21" s="1"/>
  <c r="U14" i="21"/>
  <c r="T14" i="21" s="1"/>
  <c r="U15" i="21"/>
  <c r="Q15" i="21" s="1"/>
  <c r="U16" i="21"/>
  <c r="T16" i="21" s="1"/>
  <c r="U17" i="21"/>
  <c r="T17" i="21" s="1"/>
  <c r="U18" i="21"/>
  <c r="T18" i="21" s="1"/>
  <c r="U19" i="21"/>
  <c r="T19" i="21" s="1"/>
  <c r="U20" i="21"/>
  <c r="T20" i="21" s="1"/>
  <c r="U21" i="21"/>
  <c r="T21" i="21" s="1"/>
  <c r="U22" i="21"/>
  <c r="Q22" i="21" s="1"/>
  <c r="U23" i="21"/>
  <c r="T23" i="21" s="1"/>
  <c r="U24" i="21"/>
  <c r="T24" i="21" s="1"/>
  <c r="U25" i="21"/>
  <c r="Q25" i="21" s="1"/>
  <c r="U26" i="21"/>
  <c r="T26" i="21" s="1"/>
  <c r="U27" i="21"/>
  <c r="Q27" i="21" s="1"/>
  <c r="U28" i="21"/>
  <c r="Q28" i="21" s="1"/>
  <c r="U29" i="21"/>
  <c r="Q29" i="21" s="1"/>
  <c r="U30" i="21"/>
  <c r="T30" i="21" s="1"/>
  <c r="U5" i="21"/>
  <c r="T5" i="21" s="1"/>
  <c r="S31" i="21"/>
  <c r="R31" i="21"/>
  <c r="P31" i="21"/>
  <c r="O31" i="21"/>
  <c r="I31" i="21"/>
  <c r="G31" i="21"/>
  <c r="F31" i="21"/>
  <c r="H27" i="21"/>
  <c r="H25" i="21"/>
  <c r="H23" i="21"/>
  <c r="H21" i="21"/>
  <c r="H19" i="21"/>
  <c r="H17" i="21"/>
  <c r="H13" i="21"/>
  <c r="H9" i="21"/>
  <c r="H5" i="21"/>
  <c r="B31" i="21"/>
  <c r="C27" i="21" s="1"/>
  <c r="T29" i="21"/>
  <c r="T28" i="21" l="1"/>
  <c r="T22" i="21"/>
  <c r="Q12" i="21"/>
  <c r="T6" i="21"/>
  <c r="T11" i="21"/>
  <c r="T10" i="21"/>
  <c r="T9" i="21"/>
  <c r="Q8" i="21"/>
  <c r="T7" i="21"/>
  <c r="Q24" i="21"/>
  <c r="Q20" i="21"/>
  <c r="Q18" i="21"/>
  <c r="Q16" i="21"/>
  <c r="T15" i="21"/>
  <c r="Q14" i="21"/>
  <c r="K31" i="21"/>
  <c r="Q30" i="21"/>
  <c r="Q26" i="21"/>
  <c r="Q21" i="21"/>
  <c r="T13" i="21"/>
  <c r="T27" i="21"/>
  <c r="T25" i="21"/>
  <c r="H29" i="21"/>
  <c r="H15" i="21"/>
  <c r="H11" i="21"/>
  <c r="H7" i="21"/>
  <c r="Q23" i="21"/>
  <c r="Q19" i="21"/>
  <c r="Q17" i="21"/>
  <c r="U31" i="21"/>
  <c r="Q5" i="21"/>
  <c r="H30" i="21"/>
  <c r="H28" i="21"/>
  <c r="H26" i="21"/>
  <c r="H24" i="21"/>
  <c r="H22" i="21"/>
  <c r="H20" i="21"/>
  <c r="H18" i="21"/>
  <c r="H16" i="21"/>
  <c r="H14" i="21"/>
  <c r="H12" i="21"/>
  <c r="H10" i="21"/>
  <c r="H8" i="21"/>
  <c r="H6" i="21"/>
  <c r="C7" i="21"/>
  <c r="C5" i="21"/>
  <c r="C11" i="21"/>
  <c r="C6" i="21"/>
  <c r="C9" i="21"/>
  <c r="C14" i="21"/>
  <c r="C8" i="21"/>
  <c r="C10" i="21"/>
  <c r="C12" i="21"/>
  <c r="C16" i="21"/>
  <c r="C13" i="21"/>
  <c r="C15" i="21"/>
  <c r="C20" i="21"/>
  <c r="C18" i="21"/>
  <c r="C22" i="21"/>
  <c r="C17" i="21"/>
  <c r="C19" i="21"/>
  <c r="C21" i="21"/>
  <c r="C24" i="21"/>
  <c r="C26" i="21"/>
  <c r="C23" i="21"/>
  <c r="C25" i="21"/>
  <c r="C29" i="21"/>
  <c r="C30" i="21"/>
  <c r="C28" i="21"/>
  <c r="D15" i="20"/>
  <c r="C15" i="20"/>
  <c r="B15" i="20"/>
  <c r="E15" i="20" l="1"/>
  <c r="N62" i="18"/>
  <c r="M62" i="18"/>
  <c r="L62" i="18"/>
  <c r="H93" i="18"/>
  <c r="G93" i="18" s="1"/>
  <c r="H92" i="18"/>
  <c r="G92" i="18" s="1"/>
  <c r="H91" i="18"/>
  <c r="D91" i="18" s="1"/>
  <c r="H90" i="18"/>
  <c r="G90" i="18" s="1"/>
  <c r="H89" i="18"/>
  <c r="H88" i="18"/>
  <c r="G88" i="18" s="1"/>
  <c r="H87" i="18"/>
  <c r="G87" i="18" s="1"/>
  <c r="H86" i="18"/>
  <c r="G86" i="18" s="1"/>
  <c r="H85" i="18"/>
  <c r="D85" i="18" s="1"/>
  <c r="H84" i="18"/>
  <c r="G84" i="18" s="1"/>
  <c r="H83" i="18"/>
  <c r="D83" i="18" s="1"/>
  <c r="H82" i="18"/>
  <c r="G82" i="18" s="1"/>
  <c r="H81" i="18"/>
  <c r="H80" i="18"/>
  <c r="G80" i="18" s="1"/>
  <c r="H79" i="18"/>
  <c r="G79" i="18" s="1"/>
  <c r="H78" i="18"/>
  <c r="G78" i="18" s="1"/>
  <c r="H77" i="18"/>
  <c r="G77" i="18" s="1"/>
  <c r="H76" i="18"/>
  <c r="G76" i="18" s="1"/>
  <c r="H75" i="18"/>
  <c r="G75" i="18" s="1"/>
  <c r="H74" i="18"/>
  <c r="G74" i="18" s="1"/>
  <c r="H73" i="18"/>
  <c r="H72" i="18"/>
  <c r="G72" i="18" s="1"/>
  <c r="H71" i="18"/>
  <c r="G71" i="18" s="1"/>
  <c r="H70" i="18"/>
  <c r="G70" i="18" s="1"/>
  <c r="H69" i="18"/>
  <c r="G69" i="18" s="1"/>
  <c r="H68" i="18"/>
  <c r="H37" i="18"/>
  <c r="D37" i="18" s="1"/>
  <c r="H38" i="18"/>
  <c r="G38" i="18" s="1"/>
  <c r="H39" i="18"/>
  <c r="D39" i="18" s="1"/>
  <c r="H40" i="18"/>
  <c r="D40" i="18" s="1"/>
  <c r="H41" i="18"/>
  <c r="G41" i="18" s="1"/>
  <c r="H42" i="18"/>
  <c r="D42" i="18" s="1"/>
  <c r="H43" i="18"/>
  <c r="D43" i="18" s="1"/>
  <c r="H44" i="18"/>
  <c r="G44" i="18" s="1"/>
  <c r="H45" i="18"/>
  <c r="G45" i="18" s="1"/>
  <c r="H46" i="18"/>
  <c r="G46" i="18" s="1"/>
  <c r="H47" i="18"/>
  <c r="G47" i="18" s="1"/>
  <c r="H48" i="18"/>
  <c r="G48" i="18" s="1"/>
  <c r="H49" i="18"/>
  <c r="G49" i="18" s="1"/>
  <c r="H50" i="18"/>
  <c r="G50" i="18" s="1"/>
  <c r="H51" i="18"/>
  <c r="G51" i="18" s="1"/>
  <c r="H52" i="18"/>
  <c r="G52" i="18" s="1"/>
  <c r="H53" i="18"/>
  <c r="G53" i="18" s="1"/>
  <c r="H54" i="18"/>
  <c r="G54" i="18" s="1"/>
  <c r="H55" i="18"/>
  <c r="D55" i="18" s="1"/>
  <c r="H56" i="18"/>
  <c r="G56" i="18" s="1"/>
  <c r="H57" i="18"/>
  <c r="D57" i="18" s="1"/>
  <c r="H58" i="18"/>
  <c r="G58" i="18" s="1"/>
  <c r="H59" i="18"/>
  <c r="G59" i="18" s="1"/>
  <c r="H60" i="18"/>
  <c r="G60" i="18" s="1"/>
  <c r="H61" i="18"/>
  <c r="D61" i="18" s="1"/>
  <c r="H36" i="18"/>
  <c r="G36" i="18" s="1"/>
  <c r="N94" i="18"/>
  <c r="M94" i="18"/>
  <c r="L94" i="18"/>
  <c r="F94" i="18"/>
  <c r="E94" i="18"/>
  <c r="C94" i="18"/>
  <c r="B94" i="18"/>
  <c r="F62" i="18"/>
  <c r="E62" i="18"/>
  <c r="C62" i="18"/>
  <c r="B62" i="18"/>
  <c r="L30" i="18"/>
  <c r="M18" i="18" s="1"/>
  <c r="G89" i="18"/>
  <c r="D89" i="18"/>
  <c r="G81" i="18"/>
  <c r="D81" i="18"/>
  <c r="G73" i="18"/>
  <c r="D73" i="18"/>
  <c r="D71" i="18"/>
  <c r="B30" i="18"/>
  <c r="C29" i="18" s="1"/>
  <c r="D93" i="18" l="1"/>
  <c r="G91" i="18"/>
  <c r="D87" i="18"/>
  <c r="G85" i="18"/>
  <c r="G83" i="18"/>
  <c r="D79" i="18"/>
  <c r="D77" i="18"/>
  <c r="D75" i="18"/>
  <c r="D69" i="18"/>
  <c r="G55" i="18"/>
  <c r="D47" i="18"/>
  <c r="G43" i="18"/>
  <c r="D41" i="18"/>
  <c r="G40" i="18"/>
  <c r="G39" i="18"/>
  <c r="G37" i="18"/>
  <c r="O94" i="18"/>
  <c r="O62" i="18"/>
  <c r="G57" i="18"/>
  <c r="D51" i="18"/>
  <c r="D49" i="18"/>
  <c r="D45" i="18"/>
  <c r="G61" i="18"/>
  <c r="D54" i="18"/>
  <c r="D59" i="18"/>
  <c r="D53" i="18"/>
  <c r="D36" i="18"/>
  <c r="H94" i="18"/>
  <c r="D38" i="18"/>
  <c r="H62" i="18"/>
  <c r="D80" i="18"/>
  <c r="D92" i="18"/>
  <c r="D90" i="18"/>
  <c r="D88" i="18"/>
  <c r="D86" i="18"/>
  <c r="D84" i="18"/>
  <c r="D82" i="18"/>
  <c r="D78" i="18"/>
  <c r="D76" i="18"/>
  <c r="D74" i="18"/>
  <c r="D72" i="18"/>
  <c r="D70" i="18"/>
  <c r="D68" i="18"/>
  <c r="G68" i="18"/>
  <c r="D58" i="18"/>
  <c r="D56" i="18"/>
  <c r="D52" i="18"/>
  <c r="D50" i="18"/>
  <c r="D48" i="18"/>
  <c r="D46" i="18"/>
  <c r="D44" i="18"/>
  <c r="G42" i="18"/>
  <c r="D60" i="18"/>
  <c r="M4" i="18"/>
  <c r="M6" i="18"/>
  <c r="M8" i="18"/>
  <c r="M10" i="18"/>
  <c r="M12" i="18"/>
  <c r="M14" i="18"/>
  <c r="M16" i="18"/>
  <c r="M5" i="18"/>
  <c r="M7" i="18"/>
  <c r="M9" i="18"/>
  <c r="M11" i="18"/>
  <c r="M13" i="18"/>
  <c r="M15" i="18"/>
  <c r="M17" i="18"/>
  <c r="M26" i="18"/>
  <c r="M22" i="18"/>
  <c r="M28" i="18"/>
  <c r="M24" i="18"/>
  <c r="M20" i="18"/>
  <c r="M29" i="18"/>
  <c r="M27" i="18"/>
  <c r="M25" i="18"/>
  <c r="M23" i="18"/>
  <c r="M21" i="18"/>
  <c r="M19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21" i="18"/>
  <c r="C19" i="18"/>
  <c r="C24" i="18"/>
  <c r="C17" i="18"/>
  <c r="C18" i="18"/>
  <c r="C20" i="18"/>
  <c r="C22" i="18"/>
  <c r="C26" i="18"/>
  <c r="C28" i="18"/>
  <c r="C23" i="18"/>
  <c r="C25" i="18"/>
  <c r="C27" i="18"/>
  <c r="F57" i="16" l="1"/>
  <c r="E57" i="16"/>
  <c r="D57" i="16"/>
  <c r="C57" i="16"/>
  <c r="B57" i="16"/>
  <c r="G56" i="16"/>
  <c r="N56" i="16" s="1"/>
  <c r="G55" i="16"/>
  <c r="O55" i="16" s="1"/>
  <c r="G54" i="16"/>
  <c r="O54" i="16" s="1"/>
  <c r="G53" i="16"/>
  <c r="O53" i="16" s="1"/>
  <c r="G52" i="16"/>
  <c r="N52" i="16" s="1"/>
  <c r="G51" i="16"/>
  <c r="O51" i="16" s="1"/>
  <c r="G50" i="16"/>
  <c r="O50" i="16" s="1"/>
  <c r="G49" i="16"/>
  <c r="O49" i="16" s="1"/>
  <c r="G48" i="16"/>
  <c r="N48" i="16" s="1"/>
  <c r="G47" i="16"/>
  <c r="O47" i="16" s="1"/>
  <c r="G46" i="16"/>
  <c r="N46" i="16" s="1"/>
  <c r="G45" i="16"/>
  <c r="O45" i="16" s="1"/>
  <c r="G44" i="16"/>
  <c r="N44" i="16" s="1"/>
  <c r="D38" i="16"/>
  <c r="C38" i="16"/>
  <c r="B38" i="16"/>
  <c r="F33" i="16"/>
  <c r="F28" i="16"/>
  <c r="F27" i="16"/>
  <c r="F26" i="16"/>
  <c r="F25" i="16"/>
  <c r="L18" i="16"/>
  <c r="J18" i="16"/>
  <c r="D18" i="16"/>
  <c r="E17" i="16" s="1"/>
  <c r="B18" i="16"/>
  <c r="C16" i="16" s="1"/>
  <c r="N6" i="16"/>
  <c r="K6" i="16" s="1"/>
  <c r="N7" i="16"/>
  <c r="M7" i="16" s="1"/>
  <c r="N8" i="16"/>
  <c r="K8" i="16" s="1"/>
  <c r="N9" i="16"/>
  <c r="M9" i="16" s="1"/>
  <c r="N10" i="16"/>
  <c r="K10" i="16" s="1"/>
  <c r="N11" i="16"/>
  <c r="M11" i="16" s="1"/>
  <c r="N12" i="16"/>
  <c r="K12" i="16" s="1"/>
  <c r="N13" i="16"/>
  <c r="K13" i="16" s="1"/>
  <c r="N14" i="16"/>
  <c r="M14" i="16" s="1"/>
  <c r="N15" i="16"/>
  <c r="M15" i="16" s="1"/>
  <c r="N16" i="16"/>
  <c r="K16" i="16" s="1"/>
  <c r="N17" i="16"/>
  <c r="M17" i="16" s="1"/>
  <c r="N5" i="16"/>
  <c r="M5" i="16" s="1"/>
  <c r="F6" i="16"/>
  <c r="F7" i="16"/>
  <c r="F8" i="16"/>
  <c r="F9" i="16"/>
  <c r="F10" i="16"/>
  <c r="F11" i="16"/>
  <c r="F12" i="16"/>
  <c r="F13" i="16"/>
  <c r="F14" i="16"/>
  <c r="F15" i="16"/>
  <c r="F16" i="16"/>
  <c r="F17" i="16"/>
  <c r="F5" i="16"/>
  <c r="G57" i="16" l="1"/>
  <c r="E38" i="16"/>
  <c r="F37" i="16"/>
  <c r="E6" i="16"/>
  <c r="C6" i="16"/>
  <c r="C7" i="16"/>
  <c r="K7" i="16"/>
  <c r="E7" i="16"/>
  <c r="E8" i="16"/>
  <c r="C9" i="16"/>
  <c r="J53" i="16"/>
  <c r="F35" i="16"/>
  <c r="F29" i="16"/>
  <c r="K11" i="16"/>
  <c r="E9" i="16"/>
  <c r="E11" i="16"/>
  <c r="C10" i="16"/>
  <c r="C17" i="16"/>
  <c r="O56" i="16"/>
  <c r="J48" i="16"/>
  <c r="M16" i="16"/>
  <c r="K5" i="16"/>
  <c r="M13" i="16"/>
  <c r="E5" i="16"/>
  <c r="E10" i="16"/>
  <c r="E12" i="16"/>
  <c r="C5" i="16"/>
  <c r="C11" i="16"/>
  <c r="K46" i="16"/>
  <c r="J49" i="16"/>
  <c r="J47" i="16"/>
  <c r="K45" i="16"/>
  <c r="N51" i="16"/>
  <c r="L54" i="16"/>
  <c r="K52" i="16"/>
  <c r="L50" i="16"/>
  <c r="O48" i="16"/>
  <c r="K53" i="16"/>
  <c r="Q53" i="16" s="1"/>
  <c r="N47" i="16"/>
  <c r="J45" i="16"/>
  <c r="K56" i="16"/>
  <c r="O52" i="16"/>
  <c r="L48" i="16"/>
  <c r="O46" i="16"/>
  <c r="M44" i="16"/>
  <c r="J55" i="16"/>
  <c r="N53" i="16"/>
  <c r="J51" i="16"/>
  <c r="L49" i="16"/>
  <c r="K47" i="16"/>
  <c r="L45" i="16"/>
  <c r="N55" i="16"/>
  <c r="L53" i="16"/>
  <c r="K49" i="16"/>
  <c r="N49" i="16"/>
  <c r="N45" i="16"/>
  <c r="M56" i="16"/>
  <c r="J54" i="16"/>
  <c r="N54" i="16"/>
  <c r="M52" i="16"/>
  <c r="J50" i="16"/>
  <c r="N50" i="16"/>
  <c r="K48" i="16"/>
  <c r="M48" i="16"/>
  <c r="J46" i="16"/>
  <c r="M46" i="16"/>
  <c r="K44" i="16"/>
  <c r="L55" i="16"/>
  <c r="M53" i="16"/>
  <c r="L51" i="16"/>
  <c r="M49" i="16"/>
  <c r="L47" i="16"/>
  <c r="M45" i="16"/>
  <c r="J56" i="16"/>
  <c r="L56" i="16"/>
  <c r="R56" i="16" s="1"/>
  <c r="K54" i="16"/>
  <c r="Q54" i="16" s="1"/>
  <c r="M54" i="16"/>
  <c r="R54" i="16" s="1"/>
  <c r="J52" i="16"/>
  <c r="Q52" i="16" s="1"/>
  <c r="L52" i="16"/>
  <c r="K50" i="16"/>
  <c r="M50" i="16"/>
  <c r="L46" i="16"/>
  <c r="J44" i="16"/>
  <c r="L44" i="16"/>
  <c r="K55" i="16"/>
  <c r="M55" i="16"/>
  <c r="K51" i="16"/>
  <c r="M51" i="16"/>
  <c r="M47" i="16"/>
  <c r="F34" i="16"/>
  <c r="F31" i="16"/>
  <c r="F36" i="16"/>
  <c r="F32" i="16"/>
  <c r="F30" i="16"/>
  <c r="K14" i="16"/>
  <c r="M8" i="16"/>
  <c r="K15" i="16"/>
  <c r="K9" i="16"/>
  <c r="C13" i="16"/>
  <c r="M12" i="16"/>
  <c r="E13" i="16"/>
  <c r="E15" i="16"/>
  <c r="E14" i="16"/>
  <c r="E16" i="16"/>
  <c r="F18" i="16"/>
  <c r="G17" i="16" s="1"/>
  <c r="C8" i="16"/>
  <c r="C12" i="16"/>
  <c r="C14" i="16"/>
  <c r="C15" i="16"/>
  <c r="M10" i="16"/>
  <c r="M6" i="16"/>
  <c r="N18" i="16"/>
  <c r="K17" i="16"/>
  <c r="P21" i="15"/>
  <c r="Q45" i="16" l="1"/>
  <c r="R46" i="16"/>
  <c r="R53" i="16"/>
  <c r="Q49" i="16"/>
  <c r="Q46" i="16"/>
  <c r="R49" i="16"/>
  <c r="Q56" i="16"/>
  <c r="R44" i="16"/>
  <c r="Q48" i="16"/>
  <c r="Q47" i="16"/>
  <c r="R50" i="16"/>
  <c r="Q55" i="16"/>
  <c r="Q51" i="16"/>
  <c r="R47" i="16"/>
  <c r="R48" i="16"/>
  <c r="O44" i="16"/>
  <c r="R51" i="16"/>
  <c r="R55" i="16"/>
  <c r="R45" i="16"/>
  <c r="Q50" i="16"/>
  <c r="R52" i="16"/>
  <c r="Q44" i="16"/>
  <c r="G6" i="16"/>
  <c r="G9" i="16"/>
  <c r="G15" i="16"/>
  <c r="G7" i="16"/>
  <c r="G12" i="16"/>
  <c r="G14" i="16"/>
  <c r="G5" i="16"/>
  <c r="G8" i="16"/>
  <c r="G11" i="16"/>
  <c r="G16" i="16"/>
  <c r="G10" i="16"/>
  <c r="G13" i="16"/>
  <c r="R21" i="15"/>
  <c r="R16" i="15"/>
  <c r="Q21" i="15"/>
  <c r="Q16" i="15"/>
  <c r="P16" i="15"/>
  <c r="J25" i="15"/>
  <c r="J24" i="15"/>
  <c r="J23" i="15"/>
  <c r="J22" i="15"/>
  <c r="J20" i="15"/>
  <c r="J19" i="15"/>
  <c r="J18" i="15"/>
  <c r="J17" i="15"/>
  <c r="G21" i="15"/>
  <c r="H22" i="15" s="1"/>
  <c r="D21" i="15"/>
  <c r="E25" i="15" s="1"/>
  <c r="G16" i="15"/>
  <c r="H19" i="15" s="1"/>
  <c r="D16" i="15"/>
  <c r="E19" i="15" s="1"/>
  <c r="J8" i="15"/>
  <c r="S21" i="15" l="1"/>
  <c r="S16" i="15"/>
  <c r="H20" i="15"/>
  <c r="I20" i="15" s="1"/>
  <c r="H18" i="15"/>
  <c r="H17" i="15"/>
  <c r="D9" i="15"/>
  <c r="E7" i="15" s="1"/>
  <c r="Q26" i="15"/>
  <c r="J7" i="15"/>
  <c r="E17" i="15"/>
  <c r="E20" i="15"/>
  <c r="F20" i="15" s="1"/>
  <c r="R26" i="15"/>
  <c r="P26" i="15"/>
  <c r="J16" i="15"/>
  <c r="K20" i="15" s="1"/>
  <c r="G26" i="15"/>
  <c r="G9" i="15"/>
  <c r="H8" i="15" s="1"/>
  <c r="J21" i="15"/>
  <c r="K25" i="15" s="1"/>
  <c r="H24" i="15"/>
  <c r="H23" i="15"/>
  <c r="I23" i="15" s="1"/>
  <c r="H25" i="15"/>
  <c r="E22" i="15"/>
  <c r="E23" i="15"/>
  <c r="E24" i="15"/>
  <c r="F25" i="15" s="1"/>
  <c r="J6" i="15"/>
  <c r="D26" i="15"/>
  <c r="E18" i="15"/>
  <c r="J5" i="15"/>
  <c r="H27" i="14"/>
  <c r="O30" i="14"/>
  <c r="P28" i="14" s="1"/>
  <c r="L30" i="14"/>
  <c r="M29" i="14" s="1"/>
  <c r="R29" i="14"/>
  <c r="R28" i="14"/>
  <c r="R27" i="14"/>
  <c r="R26" i="14"/>
  <c r="R25" i="14"/>
  <c r="R24" i="14"/>
  <c r="R23" i="14"/>
  <c r="R22" i="14"/>
  <c r="R21" i="14"/>
  <c r="R13" i="14"/>
  <c r="R12" i="14"/>
  <c r="R11" i="14"/>
  <c r="R10" i="14"/>
  <c r="R9" i="14"/>
  <c r="R8" i="14"/>
  <c r="R7" i="14"/>
  <c r="R6" i="14"/>
  <c r="R5" i="14"/>
  <c r="O14" i="14"/>
  <c r="P11" i="14" s="1"/>
  <c r="L14" i="14"/>
  <c r="M12" i="14" s="1"/>
  <c r="H24" i="14"/>
  <c r="H28" i="14"/>
  <c r="E8" i="15" l="1"/>
  <c r="H6" i="15"/>
  <c r="I18" i="15"/>
  <c r="F18" i="15"/>
  <c r="S26" i="15"/>
  <c r="H29" i="14"/>
  <c r="E5" i="15"/>
  <c r="E6" i="15"/>
  <c r="P29" i="14"/>
  <c r="P22" i="14"/>
  <c r="P21" i="14"/>
  <c r="P23" i="14"/>
  <c r="P24" i="14"/>
  <c r="P25" i="14"/>
  <c r="P26" i="14"/>
  <c r="P27" i="14"/>
  <c r="P8" i="14"/>
  <c r="H23" i="14"/>
  <c r="P5" i="14"/>
  <c r="H21" i="14"/>
  <c r="K18" i="15"/>
  <c r="K24" i="15"/>
  <c r="L25" i="15" s="1"/>
  <c r="F23" i="15"/>
  <c r="J26" i="15"/>
  <c r="K22" i="15"/>
  <c r="H5" i="15"/>
  <c r="K19" i="15"/>
  <c r="L20" i="15" s="1"/>
  <c r="K17" i="15"/>
  <c r="F8" i="15"/>
  <c r="H7" i="15"/>
  <c r="I8" i="15" s="1"/>
  <c r="K23" i="15"/>
  <c r="I25" i="15"/>
  <c r="J9" i="15"/>
  <c r="K5" i="15" s="1"/>
  <c r="E30" i="14"/>
  <c r="F25" i="14" s="1"/>
  <c r="M13" i="14"/>
  <c r="M5" i="14"/>
  <c r="M7" i="14"/>
  <c r="M9" i="14"/>
  <c r="H26" i="14"/>
  <c r="M21" i="14"/>
  <c r="M22" i="14"/>
  <c r="M23" i="14"/>
  <c r="M24" i="14"/>
  <c r="M25" i="14"/>
  <c r="M26" i="14"/>
  <c r="M27" i="14"/>
  <c r="M28" i="14"/>
  <c r="R30" i="14"/>
  <c r="S27" i="14" s="1"/>
  <c r="P10" i="14"/>
  <c r="P6" i="14"/>
  <c r="P7" i="14"/>
  <c r="P12" i="14"/>
  <c r="P13" i="14"/>
  <c r="P9" i="14"/>
  <c r="R14" i="14"/>
  <c r="S13" i="14" s="1"/>
  <c r="M11" i="14"/>
  <c r="H25" i="14"/>
  <c r="H22" i="14"/>
  <c r="B30" i="14"/>
  <c r="C21" i="14" s="1"/>
  <c r="M6" i="14"/>
  <c r="M8" i="14"/>
  <c r="M10" i="14"/>
  <c r="I6" i="15" l="1"/>
  <c r="Q6" i="14"/>
  <c r="N6" i="14"/>
  <c r="Q28" i="14"/>
  <c r="Q22" i="14"/>
  <c r="F6" i="15"/>
  <c r="F22" i="14"/>
  <c r="Q25" i="14"/>
  <c r="L23" i="15"/>
  <c r="L18" i="15"/>
  <c r="S29" i="14"/>
  <c r="S12" i="14"/>
  <c r="F29" i="14"/>
  <c r="F27" i="14"/>
  <c r="F23" i="14"/>
  <c r="F24" i="14"/>
  <c r="K7" i="15"/>
  <c r="K8" i="15"/>
  <c r="K6" i="15"/>
  <c r="L6" i="15" s="1"/>
  <c r="F28" i="14"/>
  <c r="F26" i="14"/>
  <c r="F21" i="14"/>
  <c r="N28" i="14"/>
  <c r="Q12" i="14"/>
  <c r="N12" i="14"/>
  <c r="N9" i="14"/>
  <c r="H30" i="14"/>
  <c r="B13" i="14" s="1"/>
  <c r="C6" i="14" s="1"/>
  <c r="S25" i="14"/>
  <c r="S22" i="14"/>
  <c r="N25" i="14"/>
  <c r="N22" i="14"/>
  <c r="S28" i="14"/>
  <c r="S24" i="14"/>
  <c r="S26" i="14"/>
  <c r="S21" i="14"/>
  <c r="S23" i="14"/>
  <c r="S10" i="14"/>
  <c r="Q9" i="14"/>
  <c r="S7" i="14"/>
  <c r="S5" i="14"/>
  <c r="S11" i="14"/>
  <c r="S8" i="14"/>
  <c r="S6" i="14"/>
  <c r="S9" i="14"/>
  <c r="C28" i="14"/>
  <c r="C26" i="14"/>
  <c r="C24" i="14"/>
  <c r="C29" i="14"/>
  <c r="C27" i="14"/>
  <c r="C25" i="14"/>
  <c r="C23" i="14"/>
  <c r="C22" i="14"/>
  <c r="D22" i="14" s="1"/>
  <c r="T28" i="14" l="1"/>
  <c r="G22" i="14"/>
  <c r="G25" i="14"/>
  <c r="T12" i="14"/>
  <c r="C5" i="14"/>
  <c r="G28" i="14"/>
  <c r="L8" i="15"/>
  <c r="C12" i="14"/>
  <c r="H7" i="14" s="1"/>
  <c r="C10" i="14"/>
  <c r="C8" i="14"/>
  <c r="C4" i="14"/>
  <c r="C11" i="14"/>
  <c r="C9" i="14"/>
  <c r="C7" i="14"/>
  <c r="T22" i="14"/>
  <c r="T25" i="14"/>
  <c r="T6" i="14"/>
  <c r="T9" i="14"/>
  <c r="D25" i="14"/>
  <c r="D28" i="14"/>
  <c r="D5" i="14" l="1"/>
  <c r="H4" i="14" s="1"/>
  <c r="D8" i="14"/>
  <c r="H5" i="14" s="1"/>
  <c r="D11" i="14"/>
  <c r="H6" i="14" s="1"/>
  <c r="B11" i="8" l="1"/>
  <c r="C9" i="8" s="1"/>
  <c r="E9" i="13"/>
  <c r="H9" i="13" s="1"/>
  <c r="E8" i="13"/>
  <c r="I8" i="13" s="1"/>
  <c r="E6" i="13"/>
  <c r="I6" i="13" s="1"/>
  <c r="C7" i="13"/>
  <c r="D7" i="13"/>
  <c r="C4" i="13"/>
  <c r="D4" i="13"/>
  <c r="B7" i="13"/>
  <c r="E5" i="13"/>
  <c r="G5" i="13" s="1"/>
  <c r="B4" i="13"/>
  <c r="I9" i="13"/>
  <c r="D34" i="12"/>
  <c r="F34" i="12" s="1"/>
  <c r="D33" i="12"/>
  <c r="F33" i="12" s="1"/>
  <c r="D32" i="12"/>
  <c r="G32" i="12" s="1"/>
  <c r="C35" i="12"/>
  <c r="B35" i="12"/>
  <c r="C26" i="12"/>
  <c r="B26" i="12"/>
  <c r="D25" i="12"/>
  <c r="F25" i="12" s="1"/>
  <c r="D24" i="12"/>
  <c r="F24" i="12" s="1"/>
  <c r="D23" i="12"/>
  <c r="G23" i="12" s="1"/>
  <c r="C17" i="12"/>
  <c r="B17" i="12"/>
  <c r="D16" i="12"/>
  <c r="G16" i="12" s="1"/>
  <c r="D15" i="12"/>
  <c r="F15" i="12" s="1"/>
  <c r="D14" i="12"/>
  <c r="G14" i="12" s="1"/>
  <c r="D7" i="12"/>
  <c r="F7" i="12" s="1"/>
  <c r="D6" i="12"/>
  <c r="F6" i="12" s="1"/>
  <c r="D5" i="12"/>
  <c r="F5" i="12" s="1"/>
  <c r="C8" i="12"/>
  <c r="B8" i="12"/>
  <c r="C10" i="13" l="1"/>
  <c r="G34" i="12"/>
  <c r="C37" i="12"/>
  <c r="B37" i="12"/>
  <c r="F32" i="12"/>
  <c r="G9" i="13"/>
  <c r="B10" i="13"/>
  <c r="C10" i="8"/>
  <c r="G25" i="12"/>
  <c r="F16" i="12"/>
  <c r="E4" i="13"/>
  <c r="G4" i="13" s="1"/>
  <c r="H8" i="13"/>
  <c r="E7" i="13"/>
  <c r="H7" i="13" s="1"/>
  <c r="D10" i="13"/>
  <c r="H6" i="13"/>
  <c r="G6" i="13"/>
  <c r="I5" i="13"/>
  <c r="H5" i="13"/>
  <c r="G8" i="13"/>
  <c r="G6" i="12"/>
  <c r="G5" i="12"/>
  <c r="G33" i="12"/>
  <c r="G24" i="12"/>
  <c r="G15" i="12"/>
  <c r="F23" i="12"/>
  <c r="D35" i="12"/>
  <c r="G35" i="12" s="1"/>
  <c r="D26" i="12"/>
  <c r="F14" i="12"/>
  <c r="D17" i="12"/>
  <c r="E15" i="12" s="1"/>
  <c r="D8" i="12"/>
  <c r="G7" i="12"/>
  <c r="B13" i="11"/>
  <c r="C12" i="11" s="1"/>
  <c r="B7" i="11"/>
  <c r="H32" i="10"/>
  <c r="H31" i="10"/>
  <c r="H27" i="10"/>
  <c r="H26" i="10"/>
  <c r="H12" i="10"/>
  <c r="H11" i="10"/>
  <c r="H5" i="10"/>
  <c r="H6" i="10"/>
  <c r="E7" i="12" l="1"/>
  <c r="D37" i="12"/>
  <c r="C6" i="11"/>
  <c r="B15" i="11"/>
  <c r="I7" i="13"/>
  <c r="G8" i="12"/>
  <c r="H4" i="13"/>
  <c r="I4" i="13"/>
  <c r="G7" i="13"/>
  <c r="E10" i="13"/>
  <c r="H10" i="13" s="1"/>
  <c r="F35" i="12"/>
  <c r="E32" i="12"/>
  <c r="E34" i="12"/>
  <c r="E33" i="12"/>
  <c r="G26" i="12"/>
  <c r="E25" i="12"/>
  <c r="E23" i="12"/>
  <c r="F26" i="12"/>
  <c r="E24" i="12"/>
  <c r="G17" i="12"/>
  <c r="E14" i="12"/>
  <c r="E16" i="12"/>
  <c r="F17" i="12"/>
  <c r="E5" i="12"/>
  <c r="E6" i="12"/>
  <c r="F8" i="12"/>
  <c r="C10" i="11"/>
  <c r="C11" i="11"/>
  <c r="C4" i="11"/>
  <c r="C5" i="11"/>
  <c r="I10" i="13" l="1"/>
  <c r="G10" i="13"/>
  <c r="B33" i="10" l="1"/>
  <c r="D39" i="10" s="1"/>
  <c r="B25" i="10"/>
  <c r="D31" i="10" s="1"/>
  <c r="B13" i="10"/>
  <c r="D20" i="10" s="1"/>
  <c r="B4" i="10"/>
  <c r="D11" i="10" s="1"/>
  <c r="H33" i="10"/>
  <c r="H7" i="10"/>
  <c r="D6" i="10" l="1"/>
  <c r="D34" i="10"/>
  <c r="D40" i="10"/>
  <c r="D36" i="10"/>
  <c r="D38" i="10"/>
  <c r="D35" i="10"/>
  <c r="D37" i="10"/>
  <c r="D28" i="10"/>
  <c r="D30" i="10"/>
  <c r="D26" i="10"/>
  <c r="D29" i="10"/>
  <c r="B41" i="10"/>
  <c r="C40" i="10" s="1"/>
  <c r="H28" i="10"/>
  <c r="I27" i="10" s="1"/>
  <c r="D27" i="10"/>
  <c r="D32" i="10"/>
  <c r="D10" i="10"/>
  <c r="D17" i="10"/>
  <c r="D19" i="10"/>
  <c r="H13" i="10"/>
  <c r="D15" i="10"/>
  <c r="D14" i="10"/>
  <c r="D16" i="10"/>
  <c r="D18" i="10"/>
  <c r="B21" i="10"/>
  <c r="C4" i="10" s="1"/>
  <c r="D5" i="10"/>
  <c r="D7" i="10"/>
  <c r="D8" i="10"/>
  <c r="D9" i="10"/>
  <c r="I32" i="10"/>
  <c r="I31" i="10"/>
  <c r="I26" i="10" l="1"/>
  <c r="C25" i="10"/>
  <c r="C33" i="10"/>
  <c r="C28" i="10"/>
  <c r="C37" i="10"/>
  <c r="C36" i="10"/>
  <c r="C30" i="10"/>
  <c r="C32" i="10"/>
  <c r="C39" i="10"/>
  <c r="C34" i="10"/>
  <c r="C26" i="10"/>
  <c r="C29" i="10"/>
  <c r="C31" i="10"/>
  <c r="C27" i="10"/>
  <c r="C35" i="10"/>
  <c r="C38" i="10"/>
  <c r="C20" i="10"/>
  <c r="C11" i="10"/>
  <c r="C18" i="10"/>
  <c r="C17" i="10"/>
  <c r="C16" i="10"/>
  <c r="C15" i="10"/>
  <c r="C14" i="10"/>
  <c r="C6" i="10"/>
  <c r="C19" i="10"/>
  <c r="C10" i="10"/>
  <c r="C13" i="10"/>
  <c r="C9" i="10"/>
  <c r="C8" i="10"/>
  <c r="C7" i="10"/>
  <c r="C5" i="10"/>
  <c r="B25" i="8" l="1"/>
  <c r="C24" i="8" s="1"/>
  <c r="G19" i="8"/>
  <c r="G18" i="8"/>
  <c r="G5" i="8"/>
  <c r="G4" i="8"/>
  <c r="C18" i="8" l="1"/>
  <c r="C19" i="8"/>
  <c r="G20" i="8"/>
  <c r="C20" i="8"/>
  <c r="C22" i="8"/>
  <c r="G6" i="8"/>
  <c r="C21" i="8"/>
  <c r="C23" i="8"/>
  <c r="B9" i="6"/>
  <c r="D12" i="6" s="1"/>
  <c r="B5" i="6"/>
  <c r="B7" i="4"/>
  <c r="D6" i="4" s="1"/>
  <c r="D8" i="6" l="1"/>
  <c r="D10" i="6"/>
  <c r="D11" i="6"/>
  <c r="D4" i="4"/>
  <c r="D5" i="4"/>
  <c r="B13" i="6"/>
  <c r="D6" i="6"/>
  <c r="D7" i="6"/>
  <c r="C5" i="6" l="1"/>
  <c r="C9" i="6"/>
  <c r="C7" i="6"/>
  <c r="C6" i="6"/>
  <c r="C12" i="6"/>
  <c r="C11" i="6"/>
  <c r="C10" i="6"/>
  <c r="C8" i="6"/>
  <c r="H18" i="8" l="1"/>
  <c r="H19" i="8"/>
  <c r="H4" i="8"/>
  <c r="H5" i="8"/>
  <c r="C6" i="8"/>
  <c r="C5" i="8"/>
  <c r="C4" i="8"/>
  <c r="C8" i="8"/>
  <c r="C7" i="8"/>
  <c r="I5" i="10"/>
  <c r="I6" i="10"/>
  <c r="I12" i="10"/>
  <c r="I11" i="10"/>
</calcChain>
</file>

<file path=xl/sharedStrings.xml><?xml version="1.0" encoding="utf-8"?>
<sst xmlns="http://schemas.openxmlformats.org/spreadsheetml/2006/main" count="1374" uniqueCount="400">
  <si>
    <t>Φύλο</t>
  </si>
  <si>
    <t>Σχέση Εργασίας</t>
  </si>
  <si>
    <t>ΧΗΜΙΚΟΙ</t>
  </si>
  <si>
    <t>Γ΄</t>
  </si>
  <si>
    <t>ΔΙΕΥΘΥΝΣΗ Δ.Ε. ΞΑΝΘΗΣ</t>
  </si>
  <si>
    <t>ΞΑΝΘΗΣ</t>
  </si>
  <si>
    <t>ΦΙΛΟΛΟΓΟΙ</t>
  </si>
  <si>
    <t>Α΄</t>
  </si>
  <si>
    <t>Ιδιωτικό Γυμνάσιο</t>
  </si>
  <si>
    <t>Ιδιωτικού Δικαίου Αορίστου Χρόνου (Ι.Δ.Α.Χ.)</t>
  </si>
  <si>
    <t>ΑΓΓΛΙΚΗΣ ΦΙΛΟΛΟΓΙΑΣ</t>
  </si>
  <si>
    <t>Αναπληρωτής Ιδιωτικής Εκπαίδευσης (ν. 682/1977 άρ.35, παρ.4)</t>
  </si>
  <si>
    <t>Ιδιωτικό Λύκειο</t>
  </si>
  <si>
    <t>ΟΙΚΟΝΟΜΙΑΣ</t>
  </si>
  <si>
    <t>ΠΛΗΡΟΦΟΡΙΚΗΣ</t>
  </si>
  <si>
    <t>ΜΑΘΗΜΑΤΙΚΟΙ</t>
  </si>
  <si>
    <t>ΦΥΣΙΚΟΙ</t>
  </si>
  <si>
    <t>ΓΕΡΜΑΝΙΚΗΣ ΦΙΛΟΛΟΓΙΑΣ</t>
  </si>
  <si>
    <t>ΒΙΟΛΟΓΟΙ</t>
  </si>
  <si>
    <t>ΦΥΣΙΚΗΣ ΑΓΩΓΗΣ</t>
  </si>
  <si>
    <t>ΘΕΟΛΟΓΟΙ</t>
  </si>
  <si>
    <t>Β΄</t>
  </si>
  <si>
    <t>ΝΗΠΙΑΓΩΓΟΙ</t>
  </si>
  <si>
    <t>Ιδιωτικό Νηπιαγωγείο</t>
  </si>
  <si>
    <t>ΔΡΑΜΑΣ</t>
  </si>
  <si>
    <t>ΕΒΡΟΥ</t>
  </si>
  <si>
    <t>ΚΑΒΑΛΑΣ</t>
  </si>
  <si>
    <t>Ιδιωτικό Δημοτικό Σχολείο</t>
  </si>
  <si>
    <t>ΔΑΣΚΑΛΟΙ</t>
  </si>
  <si>
    <t>ΜΟΥΣΙΚΗΣ ΜΗ ΑΝΩΤΑΤΩΝ ΙΔΡΥΜΑΤΩΝ</t>
  </si>
  <si>
    <t>ΡΟΔΟΠΗΣ</t>
  </si>
  <si>
    <t>ΔΙΕΥΘΥΝΣΗ Δ.Ε. Α΄ ΑΘΗΝΑΣ</t>
  </si>
  <si>
    <t>ΘΕΑΤΡΙΚΩΝ ΣΠΟΥΔΩΝ</t>
  </si>
  <si>
    <t>ΓΑΛΛΙΚΗΣ ΦΙΛΟΛΟΓΙΑΣ</t>
  </si>
  <si>
    <t>ΓΕΩΠΟΝΟΙ</t>
  </si>
  <si>
    <t>ΜΟΥΣΙΚΗΣ ΕΠΙΣΤΗΜΗΣ</t>
  </si>
  <si>
    <t>ΚΑΛΛΙΤΕΧΝΙΚΩΝ</t>
  </si>
  <si>
    <t>ΚΟΙΝΩΝΙΚΩΝ ΕΠΙΣΤΗΜΩΝ</t>
  </si>
  <si>
    <t>ΠΟΛ.ΜΗΧΑΝΙΚΩΝ-ΑΡΧΙΤΕΚΤΟΝΩΝ</t>
  </si>
  <si>
    <t>ΔΙΕΥΘΥΝΣΗ Π.Ε. Α΄ ΑΘΗΝΑΣ</t>
  </si>
  <si>
    <t>ΔΙΕΥΘΥΝΣΗ Δ.Ε. ΑΝΑΤΟΛΙΚΗΣ ΑΤΤΙΚΗΣ</t>
  </si>
  <si>
    <t>ΑΝΑΤΟΛΙΚΗΣ ΑΤΤΙΚΗΣ</t>
  </si>
  <si>
    <t>Ιδιωτικού Δικαίου Αορίστου Χρόνου (Ι.Δ.Α.Χ.) με Οργανική σε Ισότιμο προς τα Δημόσια Σχολείο</t>
  </si>
  <si>
    <t>ΔΙΑΤΡΟΦΗΣ</t>
  </si>
  <si>
    <t>ΜΗΧΑΝΟΛΟΓΩΝ</t>
  </si>
  <si>
    <t>ΔΙΕΥΘΥΝΣΗ Π.Ε. ΑΝΑΤΟΛΙΚΗΣ ΑΤΤΙΚΗΣ</t>
  </si>
  <si>
    <t>ΗΛΕΚΤΡΟΛΟΓΩΝ</t>
  </si>
  <si>
    <t>ΙΣΠΑΝΙΚΗΣ ΦΙΛΟΛΟΓΙΑΣ</t>
  </si>
  <si>
    <t>ΚΑΛΛΙΤΕΧΝΙΚΩΝ ΣΠΟΥΔΩΝ</t>
  </si>
  <si>
    <t>ΔΙΕΥΘΥΝΣΗ Δ.Ε. Β΄ ΑΘΗΝΑΣ</t>
  </si>
  <si>
    <t>ΧΗΜΙΚΩΝ ΜΗΧΑΝΙΚΩΝ</t>
  </si>
  <si>
    <t>ΗΡΑΚΛΕΙΟΥ</t>
  </si>
  <si>
    <t>ΓΕΩΛΟΓΟΙ</t>
  </si>
  <si>
    <t>ΔΙΕΥΘΥΝΣΗ Π.Ε. Β΄ ΑΘΗΝΑΣ</t>
  </si>
  <si>
    <t>ΗΛΕΚΤΡΟΝΙΚΩΝ</t>
  </si>
  <si>
    <t>ΦΥΣΙΚΟΥ ΠΕΡΙΒΑΛΛΟΝΤΟΣ</t>
  </si>
  <si>
    <t>ΦΥΣΙΟΓΝΩΣΤΕΣ</t>
  </si>
  <si>
    <t>ΙΤΑΛΙΚΗΣ ΦΙΛΟΛΟΓΙΑΣ</t>
  </si>
  <si>
    <t>ΣΧΕΔΙΑΣΜΟΥ ΚΑΙ ΠΑΡΑΓΩΓΗΣ ΠΡΟΪΟΝΤΩΝ</t>
  </si>
  <si>
    <t>ΔΙΕΥΘΥΝΣΗ Δ.Ε. Γ΄ ΑΘΗΝΑΣ</t>
  </si>
  <si>
    <t>ΔΙΕΥΘΥΝΣΗ Π.Ε. Γ΄ ΑΘΗΝΑΣ</t>
  </si>
  <si>
    <t>ΔΙΕΥΘΥΝΣΗ Δ.Ε. Δ΄ ΑΘΗΝΑΣ</t>
  </si>
  <si>
    <t>Ιδιωτικό Εσπερινό Λύκειο</t>
  </si>
  <si>
    <t>ΔΙΕΥΘΥΝΣΗ Δ.Ε. ΠΕΙΡΑΙΑ</t>
  </si>
  <si>
    <t>ΜΟΥΣΙΚΗΣ - ΕΜΠΕΙΡΟΤΕΧΝΕΣ</t>
  </si>
  <si>
    <t>ΔΡΑΜΑΤΙΚΗΣ ΤΕΧΝΗΣ</t>
  </si>
  <si>
    <t>ΔΑΣΚΑΛΟΙ ΕΙΔΙΚΗΣ ΑΓΩΓΗΣ</t>
  </si>
  <si>
    <t>ΔΙΕΥΘΥΝΣΗ Π.Ε. Δ΄ ΑΘΗΝΑΣ</t>
  </si>
  <si>
    <t>ΔΥΤΙΚΗΣ ΑΤΤΙΚΗΣ</t>
  </si>
  <si>
    <t>ΔΙΕΥΘΥΝΣΗ Π.Ε. ΠΕΙΡΑΙΑ</t>
  </si>
  <si>
    <t>ΔΙΕΥΘΥΝΣΗ Δ.Ε. ΧΙΟΥ</t>
  </si>
  <si>
    <t>Ιδιωτικό Ημερήσιο ΕΠΑΛ</t>
  </si>
  <si>
    <t>ΧΙΟΥ</t>
  </si>
  <si>
    <t>ΝΑΥΤΙΚΩΝ ΜΑΘΗΜΑΤΩΝ</t>
  </si>
  <si>
    <t>ΛΕΣΒΟΥ</t>
  </si>
  <si>
    <t>ΣΑΜΟΥ</t>
  </si>
  <si>
    <t>ΔΙΕΥΘΥΝΣΗ Δ.Ε. ΑΙΤΩΛΟΑΚΑΡΝΑΝΙΑΣ</t>
  </si>
  <si>
    <t>ΑΙΤΩΛΟΑΚΑΡΝΑΝΙΑΣ</t>
  </si>
  <si>
    <t>ΔΙΕΥΘΥΝΣΗ Δ.Ε. ΑΧΑΪΑΣ</t>
  </si>
  <si>
    <t>ΑΧΑΪΑΣ</t>
  </si>
  <si>
    <t>Ιδιωτικό Εσπερινό ΕΠΑΛ</t>
  </si>
  <si>
    <t>ΔΙΕΥΘΥΝΣΗ Π.Ε. ΑΧΑΪΑΣ</t>
  </si>
  <si>
    <t>ΗΛΕΙΑΣ</t>
  </si>
  <si>
    <t>ΔΙΕΥΘΥΝΣΗ Π.Ε. ΑΙΤΩΛΟΑΚΑΡΝΑΝΙΑΣ</t>
  </si>
  <si>
    <t>ΚΑΣΤΟΡΙΑΣ</t>
  </si>
  <si>
    <t>ΚΟΖΑΝΗΣ</t>
  </si>
  <si>
    <t>ΔΙΕΥΘΥΝΣΗ Δ.Ε. ΙΩΑΝΝΙΝΩΝ</t>
  </si>
  <si>
    <t>ΙΩΑΝΝΙΝΩΝ</t>
  </si>
  <si>
    <t>ΑΡΤΑΣ</t>
  </si>
  <si>
    <t>ΘΕΣΠΡΩΤΙΑΣ</t>
  </si>
  <si>
    <t>ΔΙΕΥΘΥΝΣΗ Π.Ε. ΙΩΑΝΝΙΝΩΝ</t>
  </si>
  <si>
    <t>ΠΡΕΒΕΖΑΣ</t>
  </si>
  <si>
    <t>ΔΙΕΥΘΥΝΣΗ Δ.Ε. ΛΑΡΙΣΑΣ</t>
  </si>
  <si>
    <t>ΛΑΡΙΣΑΣ</t>
  </si>
  <si>
    <t>ΔΙΕΥΘΥΝΣΗ Δ.Ε. ΜΑΓΝΗΣΙΑΣ</t>
  </si>
  <si>
    <t>ΜΑΓΝΗΣΙΑΣ</t>
  </si>
  <si>
    <t>ΔΙΕΥΘΥΝΣΗ Δ.Ε. ΤΡΙΚΑΛΩΝ</t>
  </si>
  <si>
    <t>ΤΡΙΚΑΛΩΝ</t>
  </si>
  <si>
    <t>ΚΑΡΔΙΤΣΑΣ</t>
  </si>
  <si>
    <t>ΔΙΕΥΘΥΝΣΗ Π.Ε. ΛΑΡΙΣΑΣ</t>
  </si>
  <si>
    <t>ΔΙΕΥΘΥΝΣΗ Π.Ε. ΜΑΓΝΗΣΙΑΣ</t>
  </si>
  <si>
    <t>ΘΕΣΣΑΛΙΑΣ</t>
  </si>
  <si>
    <t>ΔΙΕΥΘΥΝΣΗ Π.Ε. ΤΡΙΚΑΛΩΝ</t>
  </si>
  <si>
    <t>ΚΕΡΚΥΡΑΣ</t>
  </si>
  <si>
    <t>ΚΕΦΑΛΛΗΝΙΑΣ</t>
  </si>
  <si>
    <t>ΔΙΕΥΘΥΝΣΗ Δ.Ε. ΑΝΑΤ. ΘΕΣ/ΝΙΚΗΣ</t>
  </si>
  <si>
    <t>ΦΥΤΙΚΗΣ ΠΑΡΑΓΩΓΗΣ</t>
  </si>
  <si>
    <t>ΖΩΙΚΗΣ ΠΑΡΑΓΩΓΗΣ</t>
  </si>
  <si>
    <t>ΓΕΩΠΟΝΙΑΣ</t>
  </si>
  <si>
    <t>ΙΑΤΡΙΚΩΝ ΕΡΓΑΣΤΗΡΙΩΝ</t>
  </si>
  <si>
    <t>ΔΙΕΥΘΥΝΣΗ Π.Ε. ΑΝΑΤ. ΘΕΣ/ΝΙΚΗΣ</t>
  </si>
  <si>
    <t>ΔΙΕΥΘΥΝΣΗ Δ.Ε. ΔΥΤ. ΘΕΣ/ΝΙΚΗΣ</t>
  </si>
  <si>
    <t>ΔΙΕΥΘΥΝΣΗ Δ.Ε. ΠΙΕΡΙΑΣ</t>
  </si>
  <si>
    <t>ΠΙΕΡΙΑΣ</t>
  </si>
  <si>
    <t>ΔΙΕΥΘΥΝΣΗ Δ.Ε. ΣΕΡΡΩΝ</t>
  </si>
  <si>
    <t>ΣΕΡΡΩΝ</t>
  </si>
  <si>
    <t>ΔΙΕΥΘΥΝΣΗ Π.Ε. ΔΥΤ. ΘΕΣ/ΝΙΚΗΣ</t>
  </si>
  <si>
    <t>ΗΜΑΘΙΑΣ</t>
  </si>
  <si>
    <t>ΠΕΛΛΑΣ</t>
  </si>
  <si>
    <t>ΔΙΕΥΘΥΝΣΗ Π.Ε. ΠΙΕΡΙΑΣ</t>
  </si>
  <si>
    <t>ΔΙΕΥΘΥΝΣΗ Δ.Ε. ΗΡΑΚΛΕΙΟΥ</t>
  </si>
  <si>
    <t>ΔΙΕΥΘΥΝΣΗ Δ.Ε. ΧΑΝΙΩΝ</t>
  </si>
  <si>
    <t>ΧΑΝΙΩΝ</t>
  </si>
  <si>
    <t>ΔΙΕΥΘΥΝΣΗ Π.Ε. ΧΑΝΙΩΝ</t>
  </si>
  <si>
    <t>ΔΙΕΥΘΥΝΣΗ Π.Ε. ΗΡΑΚΛΕΙΟΥ</t>
  </si>
  <si>
    <t>ΡΕΘΥΜΝΟΥ</t>
  </si>
  <si>
    <t>ΔΙΕΥΘΥΝΣΗ Δ.Ε. ΔΩΔΕΚΑΝΗΣΟΥ</t>
  </si>
  <si>
    <t>ΔΙΕΥΘΥΝΣΗ Δ.Ε. ΚΥΚΛΑΔΩΝ</t>
  </si>
  <si>
    <t>ΔΙΕΥΘΥΝΣΗ Π.Ε. ΔΩΔΕΚΑΝΗΣΟΥ</t>
  </si>
  <si>
    <t>ΔΙΕΥΘΥΝΣΗ Π.Ε. ΚΥΚΛΑΔΩΝ</t>
  </si>
  <si>
    <t>ΔΙΕΥΘΥΝΣΗ Δ.Ε. ΑΡΓΟΛΙΔΑΣ</t>
  </si>
  <si>
    <t>ΑΡΓΟΛΙΔΑΣ</t>
  </si>
  <si>
    <t>ΔΙΕΥΘΥΝΣΗ Δ.Ε. ΚΟΡΙΝΘΙΑΣ</t>
  </si>
  <si>
    <t>ΚΟΡΙΝΘΙΑΣ</t>
  </si>
  <si>
    <t>ΔΙΕΥΘΥΝΣΗ Δ.Ε. ΜΕΣΣΗΝΙΑΣ</t>
  </si>
  <si>
    <t>ΜΕΣΣΗΝΙΑΣ</t>
  </si>
  <si>
    <t>ΔΙΕΥΘΥΝΣΗ Π.Ε. ΑΡΓΟΛΙΔΑΣ</t>
  </si>
  <si>
    <t>ΑΡΚΑΔΙΑΣ</t>
  </si>
  <si>
    <t>ΔΙΕΥΘΥΝΣΗ Π.Ε. ΚΟΡΙΝΘΙΑΣ</t>
  </si>
  <si>
    <t>ΛΑΚΩΝΙΑΣ</t>
  </si>
  <si>
    <t>ΔΙΕΥΘΥΝΣΗ Π.Ε. ΜΕΣΣΗΝΙΑΣ</t>
  </si>
  <si>
    <t>ΒΟΙΩΤΙΑΣ</t>
  </si>
  <si>
    <t>ΔΙΕΥΘΥΝΣΗ Π.Ε. ΕΥΒΟΙΑΣ</t>
  </si>
  <si>
    <t>ΕΥΒΟΙΑΣ</t>
  </si>
  <si>
    <t>ΔΙΕΥΘΥΝΣΗ Π.Ε. ΦΘΙΩΤΙΔΑΣ</t>
  </si>
  <si>
    <t>ΦΘΙΩΤΙΔΑΣ</t>
  </si>
  <si>
    <r>
      <t>Α.1.</t>
    </r>
    <r>
      <rPr>
        <b/>
        <sz val="11"/>
        <color theme="1"/>
        <rFont val="Calibri"/>
        <family val="2"/>
        <charset val="161"/>
        <scheme val="minor"/>
      </rPr>
      <t xml:space="preserve"> Πλήθος εκπαιδευτικού προσωπικού</t>
    </r>
    <r>
      <rPr>
        <sz val="11"/>
        <color theme="1"/>
        <rFont val="Calibri"/>
        <family val="2"/>
        <charset val="161"/>
        <scheme val="minor"/>
      </rPr>
      <t xml:space="preserve"> σε ιδιωτικές σχολικές μονάδες Α/θμιας και Β/θμιας Εκπαίδευσης, </t>
    </r>
    <r>
      <rPr>
        <b/>
        <sz val="11"/>
        <color theme="1"/>
        <rFont val="Calibri"/>
        <family val="2"/>
        <charset val="161"/>
        <scheme val="minor"/>
      </rPr>
      <t>κατά σχέση εργασίας</t>
    </r>
    <r>
      <rPr>
        <sz val="11"/>
        <color theme="1"/>
        <rFont val="Calibri"/>
        <family val="2"/>
        <charset val="161"/>
        <scheme val="minor"/>
      </rPr>
      <t>.</t>
    </r>
  </si>
  <si>
    <t>Πλήθος</t>
  </si>
  <si>
    <t>Γενικό Άθροισμα</t>
  </si>
  <si>
    <r>
      <t>Α.1.1.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που εργάζονται σε ιδιωτικές σχολικές μονάδες, </t>
    </r>
    <r>
      <rPr>
        <b/>
        <sz val="11"/>
        <color theme="1"/>
        <rFont val="Calibri"/>
        <family val="2"/>
        <charset val="161"/>
        <scheme val="minor"/>
      </rPr>
      <t>κατά φύλο και σχέση εργασίας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</si>
  <si>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Φύλο / Σχέση Εργασίας</t>
  </si>
  <si>
    <t>Άνδρες</t>
  </si>
  <si>
    <t>Αορίστου Χρόνου</t>
  </si>
  <si>
    <t>Αορίστου Χρόνου (Οργανική)</t>
  </si>
  <si>
    <t>Αναπληρωτής</t>
  </si>
  <si>
    <t>Γυναίκες</t>
  </si>
  <si>
    <t>Αορίστου Χρόνου (οργανική)</t>
  </si>
  <si>
    <t>% πλήθος</t>
  </si>
  <si>
    <t>% Φύλο</t>
  </si>
  <si>
    <r>
      <t>Α.2.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
</t>
    </r>
    <r>
      <rPr>
        <b/>
        <sz val="11"/>
        <color theme="1"/>
        <rFont val="Calibri"/>
        <family val="2"/>
        <charset val="161"/>
        <scheme val="minor"/>
      </rPr>
      <t>κατά τύπο ιδιωτικής σχολικής μονάδας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</si>
  <si>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Τύπος Σχολικής Μονάδας</t>
  </si>
  <si>
    <t>Πλήθος 
Εκπ/κών</t>
  </si>
  <si>
    <t>% στο
 πλήθος</t>
  </si>
  <si>
    <t>Βαθμίδα</t>
  </si>
  <si>
    <t>Α/θμια</t>
  </si>
  <si>
    <t>Β/θμια</t>
  </si>
  <si>
    <r>
      <rPr>
        <b/>
        <sz val="11"/>
        <color theme="1"/>
        <rFont val="Calibri"/>
        <family val="2"/>
        <charset val="161"/>
        <scheme val="minor"/>
      </rPr>
      <t>Α.2.0.1.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ΤΟΠΟΘΕΤΗΣΗ</t>
    </r>
    <r>
      <rPr>
        <sz val="11"/>
        <color theme="1"/>
        <rFont val="Calibri"/>
        <family val="2"/>
        <charset val="161"/>
        <scheme val="minor"/>
      </rPr>
      <t xml:space="preserve"> κατά τυπο ιδιωτικής σχολικής μονάδας (Stat. 12.4 Myschool)*</t>
    </r>
  </si>
  <si>
    <t>* ένας εκπ/κος σε περισσότερες σχολ. Μονάδες</t>
  </si>
  <si>
    <t>ΣΥΝΟΛΟ</t>
  </si>
  <si>
    <t>Λοιποί Κλάδοι</t>
  </si>
  <si>
    <t>Β/ΘΜΙΑ ΕΚΠΑΙΔΕΥΣΗ</t>
  </si>
  <si>
    <r>
      <t xml:space="preserve">Α.2.1.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 και κατά τύπο σχολικής μονάδας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</si>
  <si>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Φύλο / Τύπος Σχολικής Μονάδας</t>
  </si>
  <si>
    <t>% 
στο πλήθος</t>
  </si>
  <si>
    <t>% 
στο Φύλο</t>
  </si>
  <si>
    <r>
      <rPr>
        <sz val="10"/>
        <color theme="1"/>
        <rFont val="Calibri"/>
        <family val="2"/>
        <charset val="161"/>
        <scheme val="minor"/>
      </rPr>
      <t xml:space="preserve">Φύλο/ 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Βαθμίδα Εκπαίδευσης</t>
    </r>
  </si>
  <si>
    <t>πλήθος</t>
  </si>
  <si>
    <t>% στο φύλο</t>
  </si>
  <si>
    <r>
      <t>Α.2.1.1. Τοποθετήσεις</t>
    </r>
    <r>
      <rPr>
        <sz val="11"/>
        <color theme="1"/>
        <rFont val="Calibri"/>
        <family val="2"/>
        <charset val="161"/>
        <scheme val="minor"/>
      </rPr>
      <t xml:space="preserve">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 και κατά τύπο σχολικής μονάδας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</si>
  <si>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ΜΟΥΣΙΚΗΣ ΜΗ ΑΝΩΤΑΤΩΝ ΙΔΡΥΜΑΤΩΝ ΕΙΔΙΚΗΣ ΑΓΩΓΗΣ</t>
  </si>
  <si>
    <t>ΤΕΧΝΟΛΟΓΟΙ ΜΟΥΣΙΚΗΣ ΤΕΧΝΟΛΟΓΙΑΣ, ΗΧΟΥ ΚΑΙ ΜΟΥΣΙΚΩΝ ΟΡΓΑΝΩΝ</t>
  </si>
  <si>
    <t>ΝΗΠΙΑΓΩΓΟΙ ΕΙΔΙΚΗΣ ΑΓΩΓΗΣ</t>
  </si>
  <si>
    <r>
      <t xml:space="preserve">Α.3.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>κατά Βαθμίδα Εκπαίδευσης και σχέση εργασίας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</si>
  <si>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Σχέση εργασίας στην Α/θμια Εκπαίδευση</t>
  </si>
  <si>
    <t>%</t>
  </si>
  <si>
    <t>Σύνολο</t>
  </si>
  <si>
    <t>ΑΟΡΙΣΤΟΥ</t>
  </si>
  <si>
    <t>ΟΡΙΣΜΕΝΟΥ</t>
  </si>
  <si>
    <t>Σχέση εργασίας στην Β/θμια Εκπαίδευση</t>
  </si>
  <si>
    <r>
      <t xml:space="preserve">Α.3.1.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Νηπιαγωγεία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</si>
  <si>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Νηπιαγωγεία</t>
  </si>
  <si>
    <t>% στο σύνολο της 
σχέσης εργασίας</t>
  </si>
  <si>
    <t>Σχέση εργασίας</t>
  </si>
  <si>
    <r>
      <t xml:space="preserve">Α.3.2.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Δημοτικά Σχολεία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</si>
  <si>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Δημοτικά Σχολεία</t>
  </si>
  <si>
    <r>
      <t xml:space="preserve">Α.3.3.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Γυμνάσια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</si>
  <si>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Γυμνάσια</t>
  </si>
  <si>
    <r>
      <rPr>
        <b/>
        <sz val="11"/>
        <color theme="1"/>
        <rFont val="Calibri"/>
        <family val="2"/>
        <charset val="161"/>
        <scheme val="minor"/>
      </rPr>
      <t>Α.3.4.</t>
    </r>
    <r>
      <rPr>
        <sz val="11"/>
        <color theme="1"/>
        <rFont val="Calibri"/>
        <family val="2"/>
        <charset val="161"/>
        <scheme val="minor"/>
      </rPr>
      <t xml:space="preserve"> Πλήθος εκπαιδευτικών στα </t>
    </r>
    <r>
      <rPr>
        <b/>
        <sz val="11"/>
        <color theme="1"/>
        <rFont val="Calibri"/>
        <family val="2"/>
        <charset val="161"/>
        <scheme val="minor"/>
      </rPr>
      <t xml:space="preserve">Ιδιωτικά Λύκεια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</si>
  <si>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Λύκεια (και Ημερ/σια - Εσπερ/να ΕΠΑΛ και Εσπερ/να ΓΕΛ)</t>
  </si>
  <si>
    <r>
      <t xml:space="preserve">Α.4. </t>
    </r>
    <r>
      <rPr>
        <sz val="11"/>
        <color theme="1"/>
        <rFont val="Calibri"/>
        <family val="2"/>
        <charset val="161"/>
        <scheme val="minor"/>
      </rPr>
      <t xml:space="preserve">Πλήθος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Βαθμολογική κατάταξη</t>
    </r>
    <r>
      <rPr>
        <sz val="11"/>
        <color theme="1"/>
        <rFont val="Calibri"/>
        <family val="2"/>
        <charset val="161"/>
        <scheme val="minor"/>
      </rPr>
      <t xml:space="preserve"> και φύλο</t>
    </r>
  </si>
  <si>
    <t>ΑΝΔΡΕΣ</t>
  </si>
  <si>
    <t>ΓΥΝΑΙΚΕΣ</t>
  </si>
  <si>
    <t>Φύλο/ Εκπ/κη Βαθμίδα</t>
  </si>
  <si>
    <t>Α/ΘΜΙΑ</t>
  </si>
  <si>
    <t>Β/ΘΜΙΑ</t>
  </si>
  <si>
    <t>Άθροισμα</t>
  </si>
  <si>
    <r>
      <t>Α.5. Ηλικιακή διάρθρωση</t>
    </r>
    <r>
      <rPr>
        <sz val="11"/>
        <color theme="1"/>
        <rFont val="Calibri"/>
        <family val="2"/>
        <charset val="161"/>
        <scheme val="minor"/>
      </rPr>
      <t xml:space="preserve"> ιδιωτικών εκπαιδευτικών, ανεξαρτήτως φύλου</t>
    </r>
  </si>
  <si>
    <r>
      <t xml:space="preserve">Α.5.1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</t>
    </r>
  </si>
  <si>
    <r>
      <t xml:space="preserve">Α.5.3.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κατά φύλο.</t>
    </r>
  </si>
  <si>
    <t>Ηλικιακή Ομάδα</t>
  </si>
  <si>
    <t>ΠΛΗΘΟΣ</t>
  </si>
  <si>
    <t>22 - 30</t>
  </si>
  <si>
    <t>31 - 40</t>
  </si>
  <si>
    <t>22-40</t>
  </si>
  <si>
    <t>41 - 45</t>
  </si>
  <si>
    <t>46 - 50</t>
  </si>
  <si>
    <t>51 - 55</t>
  </si>
  <si>
    <t>41-55</t>
  </si>
  <si>
    <t>56 - 60</t>
  </si>
  <si>
    <t>61 - 65</t>
  </si>
  <si>
    <t>66+</t>
  </si>
  <si>
    <t>56-66+</t>
  </si>
  <si>
    <t>δ/υ</t>
  </si>
  <si>
    <r>
      <t xml:space="preserve">Α.5.2. </t>
    </r>
    <r>
      <rPr>
        <sz val="11"/>
        <color theme="1"/>
        <rFont val="Calibri"/>
        <family val="2"/>
        <charset val="161"/>
        <scheme val="minor"/>
      </rPr>
      <t>Ηλικιακή διάρθρωση ιδιωτικών εκπαιδευτικών Α</t>
    </r>
    <r>
      <rPr>
        <b/>
        <sz val="11"/>
        <color theme="1"/>
        <rFont val="Calibri"/>
        <family val="2"/>
        <charset val="161"/>
        <scheme val="minor"/>
      </rPr>
      <t>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κατά φύλο.</t>
    </r>
  </si>
  <si>
    <t>22 - 40</t>
  </si>
  <si>
    <t>41 - 55</t>
  </si>
  <si>
    <t>56 - 66+</t>
  </si>
  <si>
    <t>Δ/Υ</t>
  </si>
  <si>
    <r>
      <t xml:space="preserve">Α.6. </t>
    </r>
    <r>
      <rPr>
        <sz val="11"/>
        <color theme="1"/>
        <rFont val="Calibri"/>
        <family val="2"/>
        <charset val="161"/>
        <scheme val="minor"/>
      </rPr>
      <t xml:space="preserve">Κατάταξη του πλήθους των ιδιωτικών εκπ/κών βάσει του </t>
    </r>
    <r>
      <rPr>
        <b/>
        <sz val="11"/>
        <color theme="1"/>
        <rFont val="Calibri"/>
        <family val="2"/>
        <charset val="161"/>
        <scheme val="minor"/>
      </rPr>
      <t>υποχρεωτικού ωραρίου διδασκαλίας</t>
    </r>
  </si>
  <si>
    <t>α/α</t>
  </si>
  <si>
    <t>ΔΙΔΑΚΤΙΚΟ ΩΡΑΡΙΟ</t>
  </si>
  <si>
    <t>1-7</t>
  </si>
  <si>
    <t>1 - 17</t>
  </si>
  <si>
    <t>8-17</t>
  </si>
  <si>
    <t>18-24</t>
  </si>
  <si>
    <t xml:space="preserve"> 18 - 25+</t>
  </si>
  <si>
    <t>25+</t>
  </si>
  <si>
    <r>
      <t xml:space="preserve">Α.6.1. </t>
    </r>
    <r>
      <rPr>
        <sz val="11"/>
        <color theme="1"/>
        <rFont val="Calibri"/>
        <family val="2"/>
        <charset val="161"/>
        <scheme val="minor"/>
      </rPr>
      <t xml:space="preserve">Υποχρεωτικό διδακτικό ωράριο ιδιωτικών εκπ/κών </t>
    </r>
    <r>
      <rPr>
        <b/>
        <sz val="11"/>
        <color theme="1"/>
        <rFont val="Calibri"/>
        <family val="2"/>
        <charset val="161"/>
        <scheme val="minor"/>
      </rPr>
      <t>κατά Βαθμίδα και φύλο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</si>
  <si>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Α.6.2. </t>
    </r>
    <r>
      <rPr>
        <sz val="11"/>
        <color theme="1"/>
        <rFont val="Calibri"/>
        <family val="2"/>
        <charset val="161"/>
        <scheme val="minor"/>
      </rPr>
      <t xml:space="preserve">Υποχρεωτικό διδακτικό ωράριο ιδιωτικών εκπ/κών </t>
    </r>
    <r>
      <rPr>
        <b/>
        <sz val="11"/>
        <color theme="1"/>
        <rFont val="Calibri"/>
        <family val="2"/>
        <charset val="161"/>
        <scheme val="minor"/>
      </rPr>
      <t>κατά Βαθμίδα και Σχέση Εργασίας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</si>
  <si>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ΑΟΡΙΣΤΟΥ ΧΡΟΝΟΥ</t>
  </si>
  <si>
    <t>ΒΑΘΜΙΔΑ/ΩΡΑΡΙΟ</t>
  </si>
  <si>
    <t>Αορίστου 
χρόνου</t>
  </si>
  <si>
    <t>Αορίστου 
με Οργανική</t>
  </si>
  <si>
    <t>Α/ΘΜΙΑ ΕΚΠΑΙΔΕΥΣΗ</t>
  </si>
  <si>
    <r>
      <t xml:space="preserve">Α.7.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</si>
  <si>
    <t>Περιφερειακές Δ/νσεις Α/θμιας 
και Β/θμιας Εκπαίδευσης</t>
  </si>
  <si>
    <t>%
στην Περιφερεια</t>
  </si>
  <si>
    <t>ΑΤΤΙΚΗΣ</t>
  </si>
  <si>
    <t>ΚΕΝΤΡΙΚΗΣ ΜΑΚΕΔΟΝΙΑΣ</t>
  </si>
  <si>
    <t>ΠΕΛΟΠΟΝΝΗΣΟΥ</t>
  </si>
  <si>
    <t>ΔΥΤΙΚΗΣ ΕΛΛΑΔΑΣ</t>
  </si>
  <si>
    <t>ΚΡΗΤΗΣ</t>
  </si>
  <si>
    <t>ΝΟΤΙΟΥ ΑΙΓΑΙΟΥ</t>
  </si>
  <si>
    <t>ΗΠΕΙΡΟΥ</t>
  </si>
  <si>
    <t>ΑΝ. ΜΑΚΕΔΟΝΙΑΣ ΚΑΙ ΘΡΑΚΗΣ</t>
  </si>
  <si>
    <t>ΣΤΕΡΕΑΣ ΕΛΛΑΔΑΣ</t>
  </si>
  <si>
    <t>ΒΟΡΕΙΟΥ ΑΙΓΑΙΟΥ</t>
  </si>
  <si>
    <t>ΔΥΤΙΚΗΣ ΜΑΚΕΔΟΝΙΑΣ</t>
  </si>
  <si>
    <t>ΙΟΝΙΩΝ ΝΗΣΩΝ</t>
  </si>
  <si>
    <r>
      <t xml:space="preserve">Α.7.1.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  <r>
      <rPr>
        <sz val="11"/>
        <color theme="1"/>
        <rFont val="Calibri"/>
        <family val="2"/>
        <charset val="161"/>
        <scheme val="minor"/>
      </rPr>
      <t xml:space="preserve"> και εργασιακή σχέση, ανεξαρτήτως φύλου </t>
    </r>
  </si>
  <si>
    <t>Ι.Δ.Α.Χ.</t>
  </si>
  <si>
    <t>Ι.Δ.Α.Χ. 
Οργανική</t>
  </si>
  <si>
    <t>σε 
αναπλ/ση</t>
  </si>
  <si>
    <t>% στην Περιφέρεια</t>
  </si>
  <si>
    <r>
      <t xml:space="preserve">Α.7.2.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  <r>
      <rPr>
        <sz val="11"/>
        <color theme="1"/>
        <rFont val="Calibri"/>
        <family val="2"/>
        <charset val="161"/>
        <scheme val="minor"/>
      </rPr>
      <t xml:space="preserve"> και ΗΛΙΚΙΑΚΗ ΟΜΑΔΑ, ανεξαρτήτως φύλου </t>
    </r>
  </si>
  <si>
    <t>41-50</t>
  </si>
  <si>
    <t>51-60</t>
  </si>
  <si>
    <t>61-66+</t>
  </si>
  <si>
    <t>22-50</t>
  </si>
  <si>
    <t>51-66+</t>
  </si>
  <si>
    <r>
      <t xml:space="preserve">Α.8.1.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</si>
  <si>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Α.8.2.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</si>
  <si>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Δ/ΝΣΗ ΕΚΠΑΙΔΕΥΣΗΣ</t>
  </si>
  <si>
    <t>ΛΟΙΠΕΣ Δ/ΝΣΕΙΣ</t>
  </si>
  <si>
    <r>
      <rPr>
        <b/>
        <sz val="11"/>
        <color theme="1"/>
        <rFont val="Calibri"/>
        <family val="2"/>
        <charset val="161"/>
        <scheme val="minor"/>
      </rPr>
      <t xml:space="preserve">Α.8.3.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κατά </t>
    </r>
    <r>
      <rPr>
        <b/>
        <sz val="11"/>
        <color theme="1"/>
        <rFont val="Calibri"/>
        <family val="2"/>
        <charset val="161"/>
        <scheme val="minor"/>
      </rPr>
      <t>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Ωραριο</t>
    </r>
  </si>
  <si>
    <r>
      <t xml:space="preserve">Α.8.5.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Σχέση Εργασίας</t>
    </r>
  </si>
  <si>
    <t>ΜΕΙΩΜΕΝΟΥ</t>
  </si>
  <si>
    <t>ΠΛΗΡΟΥΣ</t>
  </si>
  <si>
    <t>% ΣΤΗ 
Δ/ΝΣΗ</t>
  </si>
  <si>
    <r>
      <rPr>
        <b/>
        <sz val="11"/>
        <color theme="1"/>
        <rFont val="Calibri"/>
        <family val="2"/>
        <charset val="161"/>
        <scheme val="minor"/>
      </rPr>
      <t xml:space="preserve">Α.8.4.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κατά </t>
    </r>
    <r>
      <rPr>
        <b/>
        <sz val="11"/>
        <color theme="1"/>
        <rFont val="Calibri"/>
        <family val="2"/>
        <charset val="161"/>
        <scheme val="minor"/>
      </rPr>
      <t>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Ωραριο</t>
    </r>
  </si>
  <si>
    <r>
      <t xml:space="preserve">Α.8.6.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Σχέση Εργασίας</t>
    </r>
  </si>
  <si>
    <t>Α΄ ΑΘΗΝΑΣ</t>
  </si>
  <si>
    <t>ΑΝΑΤ. ΘΕΣ/ΝΙΚΗΣ</t>
  </si>
  <si>
    <t>Β΄ ΑΘΗΝΑΣ</t>
  </si>
  <si>
    <t>Γ΄ ΑΘΗΝΑΣ</t>
  </si>
  <si>
    <t>ΓΡΕΒΕΝΩΝ</t>
  </si>
  <si>
    <t>Δ΄ ΑΘΗΝΑΣ</t>
  </si>
  <si>
    <t>ΔΥΤ. ΘΕΣ/ΝΙΚΗΣ</t>
  </si>
  <si>
    <t>ΔΩΔΕΚΑΝΗΣΟΥ</t>
  </si>
  <si>
    <t>ΕΥΡΥΤΑΝΙΑΣ</t>
  </si>
  <si>
    <t>ΖΑΚΥΝΘΟΥ</t>
  </si>
  <si>
    <t>ΚΙΛΚΙΣ</t>
  </si>
  <si>
    <t>ΚΥΚΛΑΔΩΝ</t>
  </si>
  <si>
    <t>ΛΑΣΙΘΙΟΥ</t>
  </si>
  <si>
    <t>ΛΕΥΚΑΔΑΣ</t>
  </si>
  <si>
    <t>ΠΕΙΡΑΙΑ</t>
  </si>
  <si>
    <t>ΦΛΩΡΙΝΑΣ</t>
  </si>
  <si>
    <t>ΦΩΚΙΔΑΣ</t>
  </si>
  <si>
    <t>ΧΑΛΚΙΔΙΚΗΣ</t>
  </si>
  <si>
    <r>
      <t xml:space="preserve">Α.11.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σχέση εργασίας</t>
    </r>
  </si>
  <si>
    <t>ΗΛΙΚΙΑΚΗ ΟΜΑΔΑ</t>
  </si>
  <si>
    <t>% ΣΤΗΝ 
ΗΛΙΑΚ. ΟΜΑΔ.</t>
  </si>
  <si>
    <t>ΑΓΓΛΙΚΗΣ ΦΙΛΟΛΟΓΙΑΣ ΕΙΔΙΚΗΣ ΑΓΩΓΗΣ</t>
  </si>
  <si>
    <t>ΑΙΣΘΗΤΙΚΗΣ</t>
  </si>
  <si>
    <t>ΑΙΣΘΗΤΙΚΗΣ ΕΙΔΙΚΗΣ ΑΓΩΓΗΣ</t>
  </si>
  <si>
    <t>ΑΡΓΥΡΟΧΡΥΣΟΧΟΪΑΣ</t>
  </si>
  <si>
    <t>ΒΙΟΛΟΓΟΙ ΕΙΔΙΚΗΣ ΑΓΩΓΗΣ</t>
  </si>
  <si>
    <t>ΒΟΗΘ. ΒΡΕΦΟΚΟΜΟΙ-ΠΑΙΔΟΚΟΜΟΙ</t>
  </si>
  <si>
    <t>ΒΟΗΘ. ΙΑΤΡ. &amp; ΒΙΟΛΟΓ. ΕΡΓΑΣΤΗΡΙΩΝ</t>
  </si>
  <si>
    <t>ΒΟΗΘΗΤΙΚΟ ΠΡΟΣΩΠΙΚΟ ΕΙΔΙΚΗΣ ΑΓΩΓΗΣ</t>
  </si>
  <si>
    <t>ΒΡΕΦΟΝΗΠΙΟΚΟΜΩΝ</t>
  </si>
  <si>
    <t>ΓΕΩΛΟΓΟΙ ΕΙΔΙΚΗΣ ΑΓΩΓΗΣ</t>
  </si>
  <si>
    <t>ΓΕΩΠΟΝΟΙ ΕΙΔΙΚΗΣ ΑΓΩΓΗΣ</t>
  </si>
  <si>
    <t>ΔΑΣΚΑΛΟΙ ΜΕΙΟΝΟΤΙΚΟΥ ΠΡΟΓΡΑΜΜΑΤΟΣ</t>
  </si>
  <si>
    <t>ΔΕΞΙΟΤΗΤΩΝ ΔΙΑΒΙΩΣΗΣ ΤΥΦΛΩΝ</t>
  </si>
  <si>
    <t>ΔΗΜΟΣΙΑΣ ΥΓΙΕΙΝΗΣ</t>
  </si>
  <si>
    <t>ΔΙΑΤΡΟΦΗΣ ΕΙΔΙΚΗΣ ΑΓΩΓΗΣ</t>
  </si>
  <si>
    <t>ΔΡΑΜΑΤΙΚΗΣ ΤΕΧΝΗΣ ΕΙΔΙΚΗΣ ΑΓΩΓΗΣ</t>
  </si>
  <si>
    <t>ΕΙΔΙΚΗΣ ΦΥΣΙΚΗΣ ΑΓΩΓΗΣ</t>
  </si>
  <si>
    <t>ΕΠΑΓΓΕΛΜΑΤΙΚΟΙ ΣΥΜΒΟΥΛΟΙ ΑΕΙ</t>
  </si>
  <si>
    <t>ΕΠΑΓΓΕΛΜΑΤΙΚΟΥ ΠΡΟΣΑΝΑΤΟΛΙΣΜΟΥ ΤΥΦΛΩΝ</t>
  </si>
  <si>
    <t>ΕΡΓΟΘΕΡΑΠΕΥΤΕΣ</t>
  </si>
  <si>
    <t>ΕΦΑΡΜΟΣΜΕΝΩΝ ΤΕΧΝΩΝ</t>
  </si>
  <si>
    <t>ΖΩΙΚΗΣ ΠΑΡΑΓΩΓΗΣ ΕΙΔΙΚΗΣ ΑΓΩΓΗΣ</t>
  </si>
  <si>
    <t>ΗΛΕΚΤΡΟΛΟΓΟΙ</t>
  </si>
  <si>
    <t>ΗΛΕΚΤΡΟΛΟΓΟΙ-ΗΛΕΚΤΡΟΝΙΚΟΙ</t>
  </si>
  <si>
    <t>ΗΛΕΚΤΡΟΛΟΓΟΙ-ΗΛΕΚΤΡΟΝΙΚΟΙ ΕΙΔΙΚΗΣ ΑΓΩΓΗΣ</t>
  </si>
  <si>
    <t>ΗΛΕΚΤΡΟΛΟΓΩΝ ΕΙΔΙΚΗΣ ΑΓΩΓΗΣ</t>
  </si>
  <si>
    <t>ΗΛΕΚΤΡΟΝΙΚΟΙ</t>
  </si>
  <si>
    <t>ΗΛΕΚΤΡΟΝΙΚΩΝ ΕΙΔΙΚΗΣ ΑΓΩΓΗΣ</t>
  </si>
  <si>
    <t>ΘΕΑΤΡΙΚΩΝ ΣΠΟΥΔΩΝ ΕΙΔΙΚΗΣ ΑΓΩΓΗΣ</t>
  </si>
  <si>
    <t>ΘΕΟΛΟΓΟΙ ΕΙΔΙΚΗΣ ΑΓΩΓΗΣ</t>
  </si>
  <si>
    <t>ΘΕΡΑΠΕΥΤΩΝ ΛΟΓΟΥ</t>
  </si>
  <si>
    <t>ΘΚ-ΚΙΝΗΣΗ</t>
  </si>
  <si>
    <t>ΘΚ-ΣΚΗΝΟΘΕΤΗΣ</t>
  </si>
  <si>
    <t>ΙΑΤΡΙΚΗΣ</t>
  </si>
  <si>
    <t>ΙΕΡΟΔΙΔΑΣΚΑΛΟΙ ΚΑΘΟΛΙΚΟΥ ΔΟΓΜΑΤΟΣ</t>
  </si>
  <si>
    <t>ΚΑΛΛΙΤΕΧΝΙΚΩΝ ΕΙΔΙΚΗΣ ΑΓΩΓΗΣ</t>
  </si>
  <si>
    <t>ΚΑΛΛΙΤΕΧΝΙΚΩΝ ΣΠΟΥΔΩΝ ΕΙΔΙΚΗΣ ΑΓΩΓΗΣ</t>
  </si>
  <si>
    <t>ΚΟΙΝΩΝΙΚΗΣ ΕΡΓΑΣΙΑΣ</t>
  </si>
  <si>
    <t>ΚΟΙΝΩΝΙΚΗΣ ΕΡΓΑΣΙΑΣ ΕΙΔΙΚΗΣ ΑΓΩΓΗΣ</t>
  </si>
  <si>
    <t>ΚΟΙΝΩΝΙΚΟΙ ΛΕΙΤΟΥΡΓΟΙ</t>
  </si>
  <si>
    <t>ΚΟΙΝΩΝΙΚΩΝ ΕΠΙΣΤΗΜΩΝ ΕΙΔΙΚΗΣ ΑΓΩΓΗΣ</t>
  </si>
  <si>
    <t>ΚΟΜΜΩΤΙΚΗΣ</t>
  </si>
  <si>
    <t>ΚΟΜΜΩΤΙΚΗΣ ΕΙΔΙΚΗΣ ΑΓΩΓΗΣ</t>
  </si>
  <si>
    <t>ΚΟΠΤΙΚΗΣ-ΡΑΠΤΙΚΗΣ</t>
  </si>
  <si>
    <t>ΜΑΘΗΜΑΤΙΚΟΙ ΕΙΔΙΚΗΣ ΑΓΩΓΗΣ</t>
  </si>
  <si>
    <t>ΜΕΘΟΔΟΛΟΓΙΑΣ ΙΣΤΟΡΙΑΣ (ΜΙΘΕ)</t>
  </si>
  <si>
    <t>ΜΗΧΑΝΟΛΟΓΟΙ</t>
  </si>
  <si>
    <t>ΜΗΧΑΝΟΛΟΓΟΙ ΕΙΔΙΚΗΣ ΑΓΩΓΗΣ</t>
  </si>
  <si>
    <t>ΜΗΧΑΝΟΛΟΓΩΝ ΕΙΔΙΚΗΣ ΑΓΩΓΗΣ</t>
  </si>
  <si>
    <t>ΜΟΥΣΙΚΗΣ ΕΠΙΣΤΗΜΗΣ ΕΙΔΙΚΗΣ ΑΓΩΓΗΣ</t>
  </si>
  <si>
    <t>ΝΟΗΜΑΤΙΚΗΣ ΓΛΩΣΣΑΣ ΚΩΦΩΝ</t>
  </si>
  <si>
    <t>ΝΟΣΗΛΕΥΤΙΚΗΣ</t>
  </si>
  <si>
    <t>ΞΥΛΟΥΡΓΟΙ</t>
  </si>
  <si>
    <t>ΟΔΟΝΤΟΤΕΧΝΙΚΗΣ</t>
  </si>
  <si>
    <t>ΟΔΟΝΤΟΤΕΧΝΙΚΗΣ ΕΙΔΙΚΗΣ ΑΓΩΓΗΣ</t>
  </si>
  <si>
    <t>ΟΙΚΟΔΟΜΟΙ</t>
  </si>
  <si>
    <t>ΟΙΚΟΝΟΜΙΑΣ ΕΙΔΙΚΗΣ ΑΓΩΓΗΣ</t>
  </si>
  <si>
    <t>ΟΙΚΟΝΟΜΙΑΣ-ΔΙΟΙΚΗΣΗΣ</t>
  </si>
  <si>
    <t>ΟΙΚΟΝΟΜΙΑΣ-ΔΙΟΙΚΗΣΗΣ ΕΙΔΙΚΗΣ ΑΓΩΓΗΣ</t>
  </si>
  <si>
    <t>ΠΑΙΔΟΨΥΧΙΑΤΡΟΙ</t>
  </si>
  <si>
    <t>ΠΛΗΡΟΦΟΡΙΚΗΣ ΕΙΔΙΚΗΣ ΑΓΩΓΗΣ</t>
  </si>
  <si>
    <t>ΠΟΛ.ΜΗΧΑΝΙΚΩΝ-ΑΡΧΙΤΕΚΤΟΝΩΝ ΕΙΔΙΚΗΣ ΑΓΩΓΗΣ</t>
  </si>
  <si>
    <t>ΠΡΟΓΡΑΜΜΑΤΙΣΤΕΣ Η/Υ</t>
  </si>
  <si>
    <t>ΠΡΟΓΡΑΜΜΑΤΙΣΤΕΣ Η/Υ ΕΙΔΙΚΗΣ ΑΓΩΓΗΣ</t>
  </si>
  <si>
    <t>ΡΑΔΙΟΛΟΓΙΑΣ-ΑΚΤΙΝΟΛΟΓΙΑΣ</t>
  </si>
  <si>
    <t>ΣΧΕΔΙΑΣΜΟΥ ΚΑΙ ΠΑΡΑΓΩΓΗΣ ΠΡΟΪΟΝΤΩΝ ΕΙΔΙΚΗΣ ΑΓΩΓΗΣ</t>
  </si>
  <si>
    <t>ΣΧΕΔΙΑΣΤΕΣ-ΔΟΜΙΚΟΙ</t>
  </si>
  <si>
    <t>ΣΧΟΛΙΚΟΙ ΝΟΣΗΛΕΥΤΕΣ</t>
  </si>
  <si>
    <t>ΦΙΛΟΛΟΓΟΙ ΕΙΔΙΚΗΣ ΑΓΩΓΗΣ</t>
  </si>
  <si>
    <t>ΦΥΣΙΚΟΙ ΕΙΔΙΚΗΣ ΑΓΩΓΗΣ</t>
  </si>
  <si>
    <t>ΦΥΣΙΚΟΥ ΠΕΡΙΒΑΛΛΟΝΤΟΣ ΕΙΔΙΚΗΣ ΑΓΩΓΗΣ</t>
  </si>
  <si>
    <t>ΦΥΣΙΟΘΕΡΑΠΕΙΑΣ</t>
  </si>
  <si>
    <t>ΦΥΣΙΟΘΕΡΑΠΕΙΑΣ ΕΙΔΙΚΗΣ ΑΓΩΓΗΣ</t>
  </si>
  <si>
    <t>ΦΥΣΙΟΘΕΡΑΠΕΥΤΕΣ</t>
  </si>
  <si>
    <t>ΦΥΤΙΚΗΣ ΠΑΡΑΓΩΓΗΣ ΕΙΔΙΚΗΣ ΑΓΩΓΗΣ</t>
  </si>
  <si>
    <t>ΧΕΙΡΙΣΤΕΣ ΙΑΤΡΙΚΩΝ ΣΥΣΚΕΥΩΝ</t>
  </si>
  <si>
    <t>ΧΗΜΙΚΟΙ ΕΙΔΙΚΗΣ ΑΓΩΓΗΣ</t>
  </si>
  <si>
    <t>ΧΗΜΙΚΟΙ ΕΡΓΑΣΤΗΡΙΩΝ</t>
  </si>
  <si>
    <t>ΧΟΡΟΣ-ΚΛΑΣΣΙΚΟΣ</t>
  </si>
  <si>
    <t>ΧΟΡΟΣ-ΣΥΓΧΡΟΝΟΣ</t>
  </si>
  <si>
    <t>ΨΥΚΤΙΚΟΙ</t>
  </si>
  <si>
    <t>ΨΥΧΟΛΟΓΟΙ</t>
  </si>
  <si>
    <r>
      <t xml:space="preserve">Α.9.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</si>
  <si>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Α.9.1.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Σύμβαση Εργασίας</t>
    </r>
  </si>
  <si>
    <r>
      <t xml:space="preserve">Α.9.2.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Ωράριο</t>
    </r>
  </si>
  <si>
    <t>ΕΚΠΑΙΔΕΥΤΙΚΟΙ ΚΛΑΔΟΙ</t>
  </si>
  <si>
    <t>% ΣΤΟΝ Κλαδο</t>
  </si>
  <si>
    <r>
      <t xml:space="preserve">Α.10. </t>
    </r>
    <r>
      <rPr>
        <sz val="10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0"/>
        <color theme="1"/>
        <rFont val="Calibri"/>
        <family val="2"/>
        <charset val="161"/>
        <scheme val="minor"/>
      </rPr>
      <t>κατά Εκπαιδευτικό κλάδο</t>
    </r>
    <r>
      <rPr>
        <sz val="10"/>
        <color theme="1"/>
        <rFont val="Calibri"/>
        <family val="2"/>
        <charset val="161"/>
        <scheme val="minor"/>
      </rPr>
      <t xml:space="preserve"> </t>
    </r>
  </si>
  <si>
    <t>Ηλικιακές Ομάδες</t>
  </si>
  <si>
    <t>41-60</t>
  </si>
  <si>
    <t>ΛΟΙΠΟΙ ΚΛΑΔΟΙ</t>
  </si>
  <si>
    <t>ΔΙΕΥΘΥΝΣΗ Π.Ε. ΧΑΛΚΙΔΙΚΗΣ</t>
  </si>
  <si>
    <t>ΟΡΙΣΜ. ΧΡ.</t>
  </si>
  <si>
    <t>AΟΡIΣ. ΧΡ.</t>
  </si>
  <si>
    <t>ΟΡΙΣΜ.  ΧΡΟΝΟΥ</t>
  </si>
  <si>
    <t>αναπλ,</t>
  </si>
  <si>
    <t>σε αναπλή - ρωση</t>
  </si>
  <si>
    <t>ΟΡΙΣ. ΧΡ.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</si>
</sst>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3">
    <xf numFmtId="0" fontId="0" fillId="0" borderId="0" xfId="0"/>
    <xf numFmtId="0" fontId="0" fillId="0" borderId="0" xfId="0" applyNumberFormat="1"/>
    <xf numFmtId="0" fontId="16" fillId="0" borderId="0" xfId="0" applyFont="1"/>
    <xf numFmtId="0" fontId="16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10" fontId="1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8" fillId="0" borderId="0" xfId="0" applyFont="1" applyAlignment="1">
      <alignment horizontal="center" wrapText="1"/>
    </xf>
    <xf numFmtId="0" fontId="18" fillId="0" borderId="0" xfId="0" applyFont="1"/>
    <xf numFmtId="0" fontId="16" fillId="0" borderId="0" xfId="0" applyFont="1" applyBorder="1"/>
    <xf numFmtId="0" fontId="18" fillId="0" borderId="0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Fill="1" applyBorder="1"/>
    <xf numFmtId="0" fontId="20" fillId="0" borderId="0" xfId="0" applyFont="1" applyFill="1" applyBorder="1" applyAlignment="1">
      <alignment horizontal="center" wrapText="1"/>
    </xf>
    <xf numFmtId="0" fontId="21" fillId="0" borderId="0" xfId="0" applyFont="1"/>
    <xf numFmtId="10" fontId="16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3" fontId="0" fillId="0" borderId="0" xfId="0" applyNumberFormat="1" applyFill="1" applyBorder="1"/>
    <xf numFmtId="0" fontId="0" fillId="0" borderId="0" xfId="0" applyAlignment="1">
      <alignment horizontal="right"/>
    </xf>
    <xf numFmtId="0" fontId="16" fillId="0" borderId="0" xfId="0" applyFont="1" applyFill="1" applyBorder="1" applyAlignment="1">
      <alignment horizontal="right"/>
    </xf>
    <xf numFmtId="0" fontId="16" fillId="0" borderId="10" xfId="0" applyFont="1" applyBorder="1"/>
    <xf numFmtId="0" fontId="16" fillId="0" borderId="0" xfId="0" applyFont="1" applyFill="1" applyAlignment="1">
      <alignment horizontal="center"/>
    </xf>
    <xf numFmtId="0" fontId="0" fillId="0" borderId="0" xfId="0" applyAlignment="1"/>
    <xf numFmtId="0" fontId="22" fillId="0" borderId="0" xfId="0" applyFont="1"/>
    <xf numFmtId="0" fontId="0" fillId="0" borderId="0" xfId="0" applyFill="1" applyBorder="1" applyAlignment="1">
      <alignment horizontal="left" wrapText="1" inden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Fill="1"/>
    <xf numFmtId="0" fontId="16" fillId="0" borderId="0" xfId="0" applyFont="1" applyFill="1"/>
    <xf numFmtId="0" fontId="1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10" fontId="0" fillId="0" borderId="0" xfId="0" applyNumberFormat="1" applyFont="1" applyAlignment="1">
      <alignment horizontal="center"/>
    </xf>
    <xf numFmtId="3" fontId="0" fillId="0" borderId="0" xfId="0" applyNumberFormat="1" applyFill="1" applyBorder="1" applyAlignment="1">
      <alignment horizontal="center"/>
    </xf>
    <xf numFmtId="10" fontId="19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3" fontId="0" fillId="0" borderId="0" xfId="0" applyNumberFormat="1" applyFill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6" fillId="0" borderId="0" xfId="0" applyNumberFormat="1" applyFont="1" applyFill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vertical="center"/>
    </xf>
    <xf numFmtId="0" fontId="16" fillId="0" borderId="10" xfId="0" applyFont="1" applyFill="1" applyBorder="1"/>
    <xf numFmtId="0" fontId="0" fillId="0" borderId="18" xfId="0" applyBorder="1" applyAlignment="1">
      <alignment horizontal="center"/>
    </xf>
    <xf numFmtId="0" fontId="16" fillId="0" borderId="11" xfId="0" applyFont="1" applyFill="1" applyBorder="1"/>
    <xf numFmtId="10" fontId="0" fillId="0" borderId="0" xfId="0" applyNumberFormat="1"/>
    <xf numFmtId="0" fontId="0" fillId="0" borderId="12" xfId="0" applyFill="1" applyBorder="1" applyAlignment="1">
      <alignment horizontal="center"/>
    </xf>
    <xf numFmtId="10" fontId="0" fillId="0" borderId="13" xfId="0" applyNumberFormat="1" applyFill="1" applyBorder="1"/>
    <xf numFmtId="10" fontId="0" fillId="0" borderId="15" xfId="0" applyNumberFormat="1" applyFill="1" applyBorder="1"/>
    <xf numFmtId="10" fontId="16" fillId="0" borderId="15" xfId="0" applyNumberFormat="1" applyFont="1" applyFill="1" applyBorder="1"/>
    <xf numFmtId="0" fontId="16" fillId="0" borderId="16" xfId="0" applyFont="1" applyFill="1" applyBorder="1" applyAlignment="1">
      <alignment horizontal="left"/>
    </xf>
    <xf numFmtId="3" fontId="16" fillId="0" borderId="17" xfId="0" applyNumberFormat="1" applyFont="1" applyFill="1" applyBorder="1"/>
    <xf numFmtId="0" fontId="0" fillId="0" borderId="0" xfId="0" applyBorder="1" applyAlignment="1"/>
    <xf numFmtId="0" fontId="16" fillId="0" borderId="0" xfId="0" applyFont="1" applyBorder="1" applyAlignment="1">
      <alignment vertical="center"/>
    </xf>
    <xf numFmtId="10" fontId="22" fillId="0" borderId="0" xfId="0" applyNumberFormat="1" applyFon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10" fontId="18" fillId="0" borderId="0" xfId="0" applyNumberFormat="1" applyFont="1" applyFill="1" applyBorder="1" applyAlignment="1">
      <alignment horizontal="center"/>
    </xf>
    <xf numFmtId="10" fontId="22" fillId="0" borderId="19" xfId="0" applyNumberFormat="1" applyFon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10" fontId="18" fillId="0" borderId="19" xfId="0" applyNumberFormat="1" applyFont="1" applyFill="1" applyBorder="1" applyAlignment="1">
      <alignment horizontal="center"/>
    </xf>
    <xf numFmtId="10" fontId="16" fillId="0" borderId="15" xfId="0" applyNumberFormat="1" applyFont="1" applyFill="1" applyBorder="1" applyAlignment="1">
      <alignment horizontal="center"/>
    </xf>
    <xf numFmtId="3" fontId="16" fillId="0" borderId="16" xfId="0" applyNumberFormat="1" applyFont="1" applyFill="1" applyBorder="1" applyAlignment="1">
      <alignment horizontal="center"/>
    </xf>
    <xf numFmtId="3" fontId="16" fillId="0" borderId="20" xfId="0" applyNumberFormat="1" applyFont="1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10" fontId="0" fillId="0" borderId="19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10" fontId="18" fillId="0" borderId="0" xfId="0" applyNumberFormat="1" applyFon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10" fontId="18" fillId="0" borderId="19" xfId="0" applyNumberFormat="1" applyFon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10" fontId="16" fillId="0" borderId="20" xfId="0" applyNumberFormat="1" applyFont="1" applyFill="1" applyBorder="1" applyAlignment="1">
      <alignment horizontal="center"/>
    </xf>
    <xf numFmtId="10" fontId="16" fillId="0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11" xfId="0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21" fillId="0" borderId="0" xfId="0" applyFont="1" applyFill="1" applyBorder="1"/>
    <xf numFmtId="17" fontId="23" fillId="0" borderId="0" xfId="0" quotePrefix="1" applyNumberFormat="1" applyFont="1" applyFill="1" applyBorder="1" applyAlignment="1">
      <alignment horizontal="center"/>
    </xf>
    <xf numFmtId="0" fontId="23" fillId="0" borderId="0" xfId="0" quotePrefix="1" applyFont="1" applyFill="1" applyBorder="1"/>
    <xf numFmtId="0" fontId="0" fillId="0" borderId="13" xfId="0" applyBorder="1" applyAlignment="1">
      <alignment horizontal="center"/>
    </xf>
    <xf numFmtId="0" fontId="16" fillId="34" borderId="0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10" fontId="18" fillId="0" borderId="13" xfId="0" applyNumberFormat="1" applyFont="1" applyFill="1" applyBorder="1" applyAlignment="1">
      <alignment horizontal="center"/>
    </xf>
    <xf numFmtId="10" fontId="18" fillId="0" borderId="15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3" fontId="16" fillId="34" borderId="12" xfId="0" applyNumberFormat="1" applyFont="1" applyFill="1" applyBorder="1" applyAlignment="1">
      <alignment horizontal="center"/>
    </xf>
    <xf numFmtId="10" fontId="22" fillId="34" borderId="0" xfId="0" applyNumberFormat="1" applyFont="1" applyFill="1" applyBorder="1" applyAlignment="1">
      <alignment horizontal="center"/>
    </xf>
    <xf numFmtId="10" fontId="22" fillId="34" borderId="13" xfId="0" applyNumberFormat="1" applyFont="1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10" fontId="22" fillId="0" borderId="13" xfId="0" applyNumberFormat="1" applyFont="1" applyBorder="1" applyAlignment="1">
      <alignment horizontal="center"/>
    </xf>
    <xf numFmtId="10" fontId="22" fillId="0" borderId="15" xfId="0" applyNumberFormat="1" applyFont="1" applyBorder="1" applyAlignment="1">
      <alignment horizontal="center"/>
    </xf>
    <xf numFmtId="10" fontId="20" fillId="0" borderId="15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10" fontId="22" fillId="0" borderId="19" xfId="0" applyNumberFormat="1" applyFont="1" applyBorder="1" applyAlignment="1">
      <alignment horizontal="center"/>
    </xf>
    <xf numFmtId="3" fontId="16" fillId="34" borderId="0" xfId="0" applyNumberFormat="1" applyFont="1" applyFill="1" applyBorder="1" applyAlignment="1">
      <alignment horizontal="center"/>
    </xf>
    <xf numFmtId="3" fontId="16" fillId="34" borderId="13" xfId="0" applyNumberFormat="1" applyFont="1" applyFill="1" applyBorder="1" applyAlignment="1">
      <alignment horizontal="center"/>
    </xf>
    <xf numFmtId="10" fontId="18" fillId="0" borderId="13" xfId="0" applyNumberFormat="1" applyFont="1" applyBorder="1" applyAlignment="1">
      <alignment horizontal="center"/>
    </xf>
    <xf numFmtId="10" fontId="22" fillId="0" borderId="13" xfId="0" applyNumberFormat="1" applyFont="1" applyFill="1" applyBorder="1" applyAlignment="1">
      <alignment horizontal="center"/>
    </xf>
    <xf numFmtId="10" fontId="22" fillId="0" borderId="15" xfId="0" applyNumberFormat="1" applyFont="1" applyFill="1" applyBorder="1" applyAlignment="1">
      <alignment horizontal="center"/>
    </xf>
    <xf numFmtId="10" fontId="20" fillId="0" borderId="15" xfId="0" applyNumberFormat="1" applyFont="1" applyFill="1" applyBorder="1" applyAlignment="1">
      <alignment horizontal="center"/>
    </xf>
    <xf numFmtId="10" fontId="22" fillId="0" borderId="20" xfId="0" applyNumberFormat="1" applyFont="1" applyFill="1" applyBorder="1" applyAlignment="1">
      <alignment horizontal="center"/>
    </xf>
    <xf numFmtId="10" fontId="22" fillId="0" borderId="17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0" xfId="0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0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16" fillId="35" borderId="21" xfId="0" applyFont="1" applyFill="1" applyBorder="1" applyAlignment="1">
      <alignment horizontal="right"/>
    </xf>
    <xf numFmtId="0" fontId="16" fillId="0" borderId="25" xfId="0" applyFont="1" applyBorder="1" applyAlignment="1">
      <alignment wrapText="1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wrapText="1"/>
    </xf>
    <xf numFmtId="10" fontId="20" fillId="0" borderId="29" xfId="0" applyNumberFormat="1" applyFont="1" applyBorder="1" applyAlignment="1">
      <alignment horizontal="center"/>
    </xf>
    <xf numFmtId="10" fontId="22" fillId="0" borderId="29" xfId="0" applyNumberFormat="1" applyFont="1" applyBorder="1" applyAlignment="1">
      <alignment horizontal="center"/>
    </xf>
    <xf numFmtId="10" fontId="22" fillId="0" borderId="30" xfId="0" applyNumberFormat="1" applyFont="1" applyBorder="1" applyAlignment="1">
      <alignment horizontal="center"/>
    </xf>
    <xf numFmtId="0" fontId="16" fillId="0" borderId="0" xfId="0" quotePrefix="1" applyFont="1" applyFill="1" applyBorder="1" applyAlignment="1">
      <alignment horizontal="center"/>
    </xf>
    <xf numFmtId="0" fontId="16" fillId="0" borderId="0" xfId="0" quotePrefix="1" applyFont="1" applyAlignment="1">
      <alignment horizontal="center"/>
    </xf>
    <xf numFmtId="0" fontId="0" fillId="0" borderId="10" xfId="0" applyFont="1" applyBorder="1" applyAlignment="1">
      <alignment horizontal="center"/>
    </xf>
    <xf numFmtId="0" fontId="16" fillId="0" borderId="10" xfId="0" applyFont="1" applyFill="1" applyBorder="1" applyAlignment="1">
      <alignment horizontal="center" wrapText="1"/>
    </xf>
    <xf numFmtId="10" fontId="19" fillId="0" borderId="13" xfId="0" applyNumberFormat="1" applyFont="1" applyFill="1" applyBorder="1" applyAlignment="1">
      <alignment horizontal="center"/>
    </xf>
    <xf numFmtId="3" fontId="16" fillId="35" borderId="21" xfId="0" applyNumberFormat="1" applyFont="1" applyFill="1" applyBorder="1" applyAlignment="1">
      <alignment horizontal="center"/>
    </xf>
    <xf numFmtId="3" fontId="16" fillId="35" borderId="22" xfId="0" applyNumberFormat="1" applyFont="1" applyFill="1" applyBorder="1" applyAlignment="1">
      <alignment horizontal="center"/>
    </xf>
    <xf numFmtId="0" fontId="0" fillId="33" borderId="24" xfId="0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6" fillId="0" borderId="18" xfId="0" quotePrefix="1" applyFont="1" applyFill="1" applyBorder="1" applyAlignment="1">
      <alignment horizontal="center"/>
    </xf>
    <xf numFmtId="0" fontId="16" fillId="33" borderId="16" xfId="0" applyFont="1" applyFill="1" applyBorder="1" applyAlignment="1">
      <alignment horizontal="right"/>
    </xf>
    <xf numFmtId="3" fontId="0" fillId="0" borderId="20" xfId="0" applyNumberForma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10" fontId="18" fillId="0" borderId="0" xfId="0" applyNumberFormat="1" applyFont="1"/>
    <xf numFmtId="0" fontId="16" fillId="35" borderId="21" xfId="0" applyFont="1" applyFill="1" applyBorder="1" applyAlignment="1">
      <alignment horizontal="left"/>
    </xf>
    <xf numFmtId="3" fontId="16" fillId="33" borderId="20" xfId="0" applyNumberFormat="1" applyFont="1" applyFill="1" applyBorder="1" applyAlignment="1">
      <alignment horizontal="center"/>
    </xf>
    <xf numFmtId="3" fontId="16" fillId="35" borderId="23" xfId="0" applyNumberFormat="1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 wrapText="1"/>
    </xf>
    <xf numFmtId="0" fontId="19" fillId="35" borderId="33" xfId="0" applyFont="1" applyFill="1" applyBorder="1" applyAlignment="1">
      <alignment horizontal="center"/>
    </xf>
    <xf numFmtId="0" fontId="18" fillId="0" borderId="33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/>
    </xf>
    <xf numFmtId="10" fontId="21" fillId="0" borderId="13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33" borderId="17" xfId="0" applyFill="1" applyBorder="1" applyAlignment="1">
      <alignment horizontal="center"/>
    </xf>
    <xf numFmtId="0" fontId="0" fillId="0" borderId="24" xfId="0" applyBorder="1"/>
    <xf numFmtId="0" fontId="16" fillId="0" borderId="34" xfId="0" applyFont="1" applyFill="1" applyBorder="1"/>
    <xf numFmtId="0" fontId="16" fillId="0" borderId="35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21" fillId="0" borderId="37" xfId="0" applyFont="1" applyFill="1" applyBorder="1" applyAlignment="1">
      <alignment horizontal="center" wrapText="1"/>
    </xf>
    <xf numFmtId="0" fontId="19" fillId="35" borderId="38" xfId="0" applyFont="1" applyFill="1" applyBorder="1" applyAlignment="1">
      <alignment horizontal="center"/>
    </xf>
    <xf numFmtId="0" fontId="0" fillId="0" borderId="29" xfId="0" applyBorder="1" applyAlignment="1">
      <alignment horizontal="left"/>
    </xf>
    <xf numFmtId="3" fontId="0" fillId="0" borderId="29" xfId="0" applyNumberFormat="1" applyBorder="1" applyAlignment="1">
      <alignment horizontal="center"/>
    </xf>
    <xf numFmtId="0" fontId="16" fillId="35" borderId="39" xfId="0" applyFont="1" applyFill="1" applyBorder="1" applyAlignment="1">
      <alignment horizontal="left"/>
    </xf>
    <xf numFmtId="3" fontId="23" fillId="35" borderId="22" xfId="0" applyNumberFormat="1" applyFont="1" applyFill="1" applyBorder="1" applyAlignment="1">
      <alignment horizontal="center"/>
    </xf>
    <xf numFmtId="3" fontId="16" fillId="35" borderId="39" xfId="0" applyNumberFormat="1" applyFont="1" applyFill="1" applyBorder="1" applyAlignment="1">
      <alignment horizontal="center"/>
    </xf>
    <xf numFmtId="0" fontId="0" fillId="0" borderId="0" xfId="0"/>
    <xf numFmtId="10" fontId="21" fillId="0" borderId="13" xfId="0" applyNumberFormat="1" applyFont="1" applyFill="1" applyBorder="1" applyAlignment="1">
      <alignment horizontal="center"/>
    </xf>
    <xf numFmtId="0" fontId="20" fillId="36" borderId="25" xfId="0" applyFont="1" applyFill="1" applyBorder="1" applyAlignment="1">
      <alignment horizontal="center"/>
    </xf>
    <xf numFmtId="0" fontId="20" fillId="36" borderId="27" xfId="0" applyFont="1" applyFill="1" applyBorder="1" applyAlignment="1">
      <alignment horizontal="center" wrapText="1"/>
    </xf>
    <xf numFmtId="0" fontId="21" fillId="0" borderId="24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3" fontId="0" fillId="36" borderId="12" xfId="0" applyNumberFormat="1" applyFill="1" applyBorder="1" applyAlignment="1">
      <alignment horizontal="center"/>
    </xf>
    <xf numFmtId="3" fontId="0" fillId="36" borderId="0" xfId="0" applyNumberFormat="1" applyFill="1" applyBorder="1" applyAlignment="1">
      <alignment horizontal="center"/>
    </xf>
    <xf numFmtId="3" fontId="0" fillId="37" borderId="0" xfId="0" applyNumberFormat="1" applyFill="1" applyBorder="1" applyAlignment="1">
      <alignment horizontal="center"/>
    </xf>
    <xf numFmtId="10" fontId="18" fillId="0" borderId="29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18" fillId="0" borderId="3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35" borderId="33" xfId="0" applyFont="1" applyFill="1" applyBorder="1"/>
    <xf numFmtId="0" fontId="19" fillId="0" borderId="33" xfId="0" applyFont="1" applyFill="1" applyBorder="1" applyAlignment="1">
      <alignment horizontal="center" vertical="center" wrapText="1"/>
    </xf>
    <xf numFmtId="0" fontId="16" fillId="0" borderId="31" xfId="0" applyFont="1" applyFill="1" applyBorder="1"/>
    <xf numFmtId="0" fontId="0" fillId="0" borderId="0" xfId="0"/>
    <xf numFmtId="0" fontId="16" fillId="35" borderId="31" xfId="0" applyFont="1" applyFill="1" applyBorder="1" applyAlignment="1">
      <alignment horizontal="center"/>
    </xf>
    <xf numFmtId="0" fontId="16" fillId="35" borderId="32" xfId="0" applyFont="1" applyFill="1" applyBorder="1" applyAlignment="1">
      <alignment horizontal="center"/>
    </xf>
    <xf numFmtId="0" fontId="16" fillId="35" borderId="33" xfId="0" applyFont="1" applyFill="1" applyBorder="1" applyAlignment="1">
      <alignment horizontal="center"/>
    </xf>
    <xf numFmtId="0" fontId="0" fillId="0" borderId="12" xfId="0" applyBorder="1"/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0" fillId="35" borderId="36" xfId="0" applyFont="1" applyFill="1" applyBorder="1"/>
    <xf numFmtId="0" fontId="16" fillId="35" borderId="36" xfId="0" applyFont="1" applyFill="1" applyBorder="1"/>
    <xf numFmtId="0" fontId="16" fillId="38" borderId="0" xfId="0" quotePrefix="1" applyFont="1" applyFill="1" applyBorder="1" applyAlignment="1">
      <alignment horizontal="center"/>
    </xf>
    <xf numFmtId="0" fontId="0" fillId="36" borderId="0" xfId="0" quotePrefix="1" applyFill="1" applyAlignment="1">
      <alignment horizontal="center"/>
    </xf>
    <xf numFmtId="0" fontId="22" fillId="0" borderId="0" xfId="0" applyFont="1" applyAlignment="1">
      <alignment horizontal="left"/>
    </xf>
    <xf numFmtId="0" fontId="20" fillId="35" borderId="40" xfId="0" applyFont="1" applyFill="1" applyBorder="1" applyAlignment="1">
      <alignment horizontal="left"/>
    </xf>
    <xf numFmtId="0" fontId="16" fillId="35" borderId="40" xfId="0" applyFont="1" applyFill="1" applyBorder="1" applyAlignment="1">
      <alignment horizontal="left"/>
    </xf>
    <xf numFmtId="0" fontId="16" fillId="35" borderId="36" xfId="0" applyFont="1" applyFill="1" applyBorder="1" applyAlignment="1">
      <alignment horizontal="center"/>
    </xf>
    <xf numFmtId="3" fontId="16" fillId="35" borderId="40" xfId="0" applyNumberFormat="1" applyFont="1" applyFill="1" applyBorder="1" applyAlignment="1">
      <alignment horizontal="center"/>
    </xf>
    <xf numFmtId="10" fontId="26" fillId="0" borderId="0" xfId="0" applyNumberFormat="1" applyFont="1" applyAlignment="1">
      <alignment horizontal="center"/>
    </xf>
    <xf numFmtId="0" fontId="25" fillId="35" borderId="36" xfId="0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0" fontId="25" fillId="36" borderId="0" xfId="0" quotePrefix="1" applyFont="1" applyFill="1" applyAlignment="1">
      <alignment horizontal="center"/>
    </xf>
    <xf numFmtId="0" fontId="25" fillId="38" borderId="0" xfId="0" quotePrefix="1" applyFon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3" fillId="0" borderId="0" xfId="0" applyFont="1" applyFill="1"/>
    <xf numFmtId="10" fontId="16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right"/>
    </xf>
    <xf numFmtId="3" fontId="24" fillId="0" borderId="0" xfId="0" applyNumberFormat="1" applyFont="1" applyFill="1" applyBorder="1" applyAlignment="1">
      <alignment horizontal="center"/>
    </xf>
    <xf numFmtId="3" fontId="24" fillId="0" borderId="12" xfId="0" applyNumberFormat="1" applyFont="1" applyFill="1" applyBorder="1" applyAlignment="1">
      <alignment horizontal="center"/>
    </xf>
    <xf numFmtId="10" fontId="23" fillId="0" borderId="13" xfId="0" applyNumberFormat="1" applyFont="1" applyFill="1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6" fillId="0" borderId="0" xfId="0" quotePrefix="1" applyFont="1" applyFill="1"/>
    <xf numFmtId="0" fontId="16" fillId="0" borderId="0" xfId="0" applyFont="1" applyFill="1" applyAlignment="1">
      <alignment vertical="center"/>
    </xf>
    <xf numFmtId="0" fontId="0" fillId="0" borderId="10" xfId="0" applyFill="1" applyBorder="1"/>
    <xf numFmtId="0" fontId="0" fillId="0" borderId="11" xfId="0" applyFill="1" applyBorder="1"/>
    <xf numFmtId="0" fontId="0" fillId="0" borderId="17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37" borderId="28" xfId="0" applyFont="1" applyFill="1" applyBorder="1" applyAlignment="1">
      <alignment horizontal="center" wrapText="1"/>
    </xf>
    <xf numFmtId="0" fontId="16" fillId="0" borderId="28" xfId="0" applyFont="1" applyFill="1" applyBorder="1" applyAlignment="1">
      <alignment horizontal="center"/>
    </xf>
    <xf numFmtId="0" fontId="20" fillId="33" borderId="28" xfId="0" applyFont="1" applyFill="1" applyBorder="1" applyAlignment="1">
      <alignment horizontal="center"/>
    </xf>
    <xf numFmtId="0" fontId="16" fillId="33" borderId="25" xfId="0" applyFont="1" applyFill="1" applyBorder="1" applyAlignment="1"/>
    <xf numFmtId="0" fontId="16" fillId="33" borderId="27" xfId="0" applyFont="1" applyFill="1" applyBorder="1" applyAlignment="1"/>
    <xf numFmtId="0" fontId="16" fillId="33" borderId="26" xfId="0" applyFont="1" applyFill="1" applyBorder="1" applyAlignment="1"/>
    <xf numFmtId="3" fontId="16" fillId="35" borderId="28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19" fillId="33" borderId="26" xfId="0" applyFont="1" applyFill="1" applyBorder="1" applyAlignment="1"/>
    <xf numFmtId="0" fontId="19" fillId="33" borderId="28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 wrapText="1"/>
    </xf>
    <xf numFmtId="3" fontId="0" fillId="0" borderId="34" xfId="0" applyNumberForma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3" fontId="16" fillId="36" borderId="25" xfId="0" applyNumberFormat="1" applyFont="1" applyFill="1" applyBorder="1" applyAlignment="1">
      <alignment horizontal="center"/>
    </xf>
    <xf numFmtId="3" fontId="16" fillId="36" borderId="27" xfId="0" applyNumberFormat="1" applyFont="1" applyFill="1" applyBorder="1" applyAlignment="1">
      <alignment horizontal="center"/>
    </xf>
    <xf numFmtId="3" fontId="16" fillId="37" borderId="27" xfId="0" applyNumberFormat="1" applyFont="1" applyFill="1" applyBorder="1" applyAlignment="1">
      <alignment horizontal="center"/>
    </xf>
    <xf numFmtId="3" fontId="16" fillId="0" borderId="26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16" fillId="0" borderId="1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Πλήθος εκπαιδευτικού προσωπικού</a:t>
            </a:r>
            <a:endParaRPr lang="en-US"/>
          </a:p>
        </c:rich>
      </c:tx>
      <c:layout>
        <c:manualLayout>
          <c:xMode val="edge"/>
          <c:yMode val="edge"/>
          <c:x val="0.12356557506698597"/>
          <c:y val="2.4615384615384615E-2"/>
        </c:manualLayout>
      </c:layout>
      <c:overlay val="0"/>
    </c:title>
    <c:autoTitleDeleted val="0"/>
    <c:view3D>
      <c:rotX val="75"/>
      <c:rotY val="9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5.4307070933944088E-2"/>
                  <c:y val="-0.2277349485160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88-446D-9D9F-8C7849CB12DF}"/>
                </c:ext>
              </c:extLst>
            </c:dLbl>
            <c:dLbl>
              <c:idx val="1"/>
              <c:layout>
                <c:manualLayout>
                  <c:x val="7.8628235018711787E-2"/>
                  <c:y val="-3.58974358974358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88-446D-9D9F-8C7849CB12DF}"/>
                </c:ext>
              </c:extLst>
            </c:dLbl>
            <c:dLbl>
              <c:idx val="2"/>
              <c:layout>
                <c:manualLayout>
                  <c:x val="4.1123806194659468E-2"/>
                  <c:y val="0.193846153846153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88-446D-9D9F-8C7849CB12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'A1'!$A$4:$A$6</c:f>
              <c:strCache>
                <c:ptCount val="3"/>
                <c:pt idx="0">
                  <c:v>Ιδιωτικού Δικαίου Αορίστου Χρόνου (Ι.Δ.Α.Χ.)</c:v>
                </c:pt>
                <c:pt idx="1">
                  <c:v>Ιδιωτικού Δικαίου Αορίστου Χρόνου (Ι.Δ.Α.Χ.) με Οργανική σε Ισότιμο προς τα Δημόσια Σχολείο</c:v>
                </c:pt>
                <c:pt idx="2">
                  <c:v>Αναπληρωτής Ιδιωτικής Εκπαίδευσης (ν. 682/1977 άρ.35, παρ.4)</c:v>
                </c:pt>
              </c:strCache>
            </c:strRef>
          </c:cat>
          <c:val>
            <c:numRef>
              <c:f>'A1'!$D$4:$D$6</c:f>
              <c:numCache>
                <c:formatCode>0.00%</c:formatCode>
                <c:ptCount val="3"/>
                <c:pt idx="0">
                  <c:v>0.93188060794726235</c:v>
                </c:pt>
                <c:pt idx="1">
                  <c:v>3.4059696026368796E-2</c:v>
                </c:pt>
                <c:pt idx="2">
                  <c:v>3.4059696026368796E-2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88-446D-9D9F-8C7849CB12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3F-4ED0-A573-0C603D8D4A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'A2.1'!$G$11:$G$12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'A2.1'!$I$11:$I$12</c:f>
              <c:numCache>
                <c:formatCode>0.00%</c:formatCode>
                <c:ptCount val="2"/>
                <c:pt idx="0">
                  <c:v>0.37536836935166995</c:v>
                </c:pt>
                <c:pt idx="1">
                  <c:v>0.62463163064833005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F-4ED0-A573-0C603D8D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244288"/>
        <c:axId val="119245824"/>
        <c:axId val="0"/>
      </c:bar3DChart>
      <c:catAx>
        <c:axId val="11924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245824"/>
        <c:crosses val="autoZero"/>
        <c:auto val="1"/>
        <c:lblAlgn val="ctr"/>
        <c:lblOffset val="100"/>
        <c:noMultiLvlLbl val="0"/>
      </c:catAx>
      <c:valAx>
        <c:axId val="119245824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244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12A-43F9-99A8-102C1041E2F6}"/>
              </c:ext>
            </c:extLst>
          </c:dPt>
          <c:dLbls>
            <c:dLbl>
              <c:idx val="0"/>
              <c:layout>
                <c:manualLayout>
                  <c:x val="-3.2258064516129031E-2"/>
                  <c:y val="-0.13294228556052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2A-43F9-99A8-102C1041E2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'A2.1'!$G$26:$G$27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'A2.1'!$I$26:$I$27</c:f>
              <c:numCache>
                <c:formatCode>0.00%</c:formatCode>
                <c:ptCount val="2"/>
                <c:pt idx="0">
                  <c:v>0.77540902330193362</c:v>
                </c:pt>
                <c:pt idx="1">
                  <c:v>0.22459097669806644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3F9-99A8-102C1041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311744"/>
        <c:axId val="119313536"/>
        <c:axId val="0"/>
      </c:bar3DChart>
      <c:catAx>
        <c:axId val="119311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13536"/>
        <c:crosses val="autoZero"/>
        <c:auto val="1"/>
        <c:lblAlgn val="ctr"/>
        <c:lblOffset val="100"/>
        <c:noMultiLvlLbl val="0"/>
      </c:catAx>
      <c:valAx>
        <c:axId val="119313536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1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0C-4CF4-9252-2FDC7748E5D8}"/>
              </c:ext>
            </c:extLst>
          </c:dPt>
          <c:dLbls>
            <c:dLbl>
              <c:idx val="0"/>
              <c:layout>
                <c:manualLayout>
                  <c:x val="-5.3763440860215152E-2"/>
                  <c:y val="-0.11730201667104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0C-4CF4-9252-2FDC7748E5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'A2.1'!$G$31:$G$32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'A2.1'!$I$31:$I$32</c:f>
              <c:numCache>
                <c:formatCode>0.00%</c:formatCode>
                <c:ptCount val="2"/>
                <c:pt idx="0">
                  <c:v>0.47617246596066565</c:v>
                </c:pt>
                <c:pt idx="1">
                  <c:v>0.52382753403933435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C-4CF4-9252-2FDC7748E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338496"/>
        <c:axId val="119340032"/>
        <c:axId val="0"/>
      </c:bar3DChart>
      <c:catAx>
        <c:axId val="119338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40032"/>
        <c:crosses val="autoZero"/>
        <c:auto val="1"/>
        <c:lblAlgn val="ctr"/>
        <c:lblOffset val="100"/>
        <c:noMultiLvlLbl val="0"/>
      </c:catAx>
      <c:valAx>
        <c:axId val="119340032"/>
        <c:scaling>
          <c:orientation val="minMax"/>
          <c:min val="0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3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Εκπαιδευτικοί Α/θμιας</a:t>
            </a:r>
            <a:r>
              <a:rPr lang="el-GR" sz="800" baseline="0"/>
              <a:t> </a:t>
            </a:r>
            <a:r>
              <a:rPr lang="el-GR" sz="800"/>
              <a:t>ανά σχέση εργασίας</a:t>
            </a:r>
          </a:p>
        </c:rich>
      </c:tx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B6C7-4E46-A954-795B90376C81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B6C7-4E46-A954-795B90376C81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B6C7-4E46-A954-795B90376C81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7-4E46-A954-795B90376C81}"/>
                </c:ext>
              </c:extLst>
            </c:dLbl>
            <c:dLbl>
              <c:idx val="1"/>
              <c:layout>
                <c:manualLayout>
                  <c:x val="1.5730483689538808E-2"/>
                  <c:y val="-4.370338572613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C7-4E46-A954-795B90376C81}"/>
                </c:ext>
              </c:extLst>
            </c:dLbl>
            <c:dLbl>
              <c:idx val="2"/>
              <c:layout>
                <c:manualLayout>
                  <c:x val="3.2863142107236593E-2"/>
                  <c:y val="-1.651822753780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7-4E46-A954-795B90376C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'A3'!$A$4:$A$6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'A3'!$C$4:$C$6</c:f>
              <c:numCache>
                <c:formatCode>0.00%</c:formatCode>
                <c:ptCount val="3"/>
                <c:pt idx="0">
                  <c:v>0.92915531335149859</c:v>
                </c:pt>
                <c:pt idx="1">
                  <c:v>2.3978201634877384E-2</c:v>
                </c:pt>
                <c:pt idx="2">
                  <c:v>4.6866485013623976E-2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C7-4E46-A954-795B90376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023802024746907"/>
          <c:y val="0.22442948634571619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Εκπαιδευτικοί Β/θμιας</a:t>
            </a:r>
            <a:r>
              <a:rPr lang="el-GR" sz="800" baseline="0"/>
              <a:t> </a:t>
            </a:r>
            <a:r>
              <a:rPr lang="el-GR" sz="800"/>
              <a:t>ανά σχέση εργασίας</a:t>
            </a:r>
          </a:p>
        </c:rich>
      </c:tx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977C-4D75-B31C-C14C275DC73A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977C-4D75-B31C-C14C275DC73A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977C-4D75-B31C-C14C275DC73A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7C-4D75-B31C-C14C275DC73A}"/>
                </c:ext>
              </c:extLst>
            </c:dLbl>
            <c:dLbl>
              <c:idx val="1"/>
              <c:layout>
                <c:manualLayout>
                  <c:x val="1.5730483689538808E-2"/>
                  <c:y val="-4.370338572613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7C-4D75-B31C-C14C275DC73A}"/>
                </c:ext>
              </c:extLst>
            </c:dLbl>
            <c:dLbl>
              <c:idx val="2"/>
              <c:layout>
                <c:manualLayout>
                  <c:x val="3.2863142107236593E-2"/>
                  <c:y val="-1.651822753780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7C-4D75-B31C-C14C275DC7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'A3'!$A$10:$A$12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'A3'!$C$10:$C$12</c:f>
              <c:numCache>
                <c:formatCode>0.00%</c:formatCode>
                <c:ptCount val="3"/>
                <c:pt idx="0">
                  <c:v>0.93465017537382311</c:v>
                </c:pt>
                <c:pt idx="1">
                  <c:v>4.4304965848255495E-2</c:v>
                </c:pt>
                <c:pt idx="2">
                  <c:v>2.1044858777921359E-2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7C-4D75-B31C-C14C275D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023802024746907"/>
          <c:y val="0.22442948634571619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C37-4402-AA46-D836A609A3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C37-4402-AA46-D836A609A3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C37-4402-AA46-D836A609A37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C37-4402-AA46-D836A609A37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C37-4402-AA46-D836A609A3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'A5.1-3'!$G$4:$G$7</c:f>
              <c:strCache>
                <c:ptCount val="4"/>
                <c:pt idx="0">
                  <c:v>22 - 40</c:v>
                </c:pt>
                <c:pt idx="1">
                  <c:v>41 - 55</c:v>
                </c:pt>
                <c:pt idx="2">
                  <c:v>56 - 66+</c:v>
                </c:pt>
                <c:pt idx="3">
                  <c:v>Δ/Υ</c:v>
                </c:pt>
              </c:strCache>
            </c:strRef>
          </c:cat>
          <c:val>
            <c:numRef>
              <c:f>'A5.1-3'!$H$4:$H$7</c:f>
              <c:numCache>
                <c:formatCode>0.00%</c:formatCode>
                <c:ptCount val="4"/>
                <c:pt idx="0">
                  <c:v>0.43078190807544403</c:v>
                </c:pt>
                <c:pt idx="1">
                  <c:v>0.40093389489104558</c:v>
                </c:pt>
                <c:pt idx="2">
                  <c:v>0.16691082219373743</c:v>
                </c:pt>
                <c:pt idx="3">
                  <c:v>1.3733748397729353E-3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37-4402-AA46-D836A609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040256"/>
        <c:axId val="119046144"/>
        <c:axId val="0"/>
      </c:bar3DChart>
      <c:catAx>
        <c:axId val="119040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46144"/>
        <c:crosses val="autoZero"/>
        <c:auto val="1"/>
        <c:lblAlgn val="ctr"/>
        <c:lblOffset val="100"/>
        <c:noMultiLvlLbl val="0"/>
      </c:catAx>
      <c:valAx>
        <c:axId val="1190461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4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Ηλικιακές Ομάδες Ιδιωτικών Εκπαιδευτικών, κατά φύλο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085958005249339E-2"/>
          <c:y val="0.10076407115777195"/>
          <c:w val="0.89235848643919513"/>
          <c:h val="0.70011993292505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'A5.1-3'!$B$19:$D$19</c:f>
              <c:strCache>
                <c:ptCount val="1"/>
                <c:pt idx="0">
                  <c:v>ΑΝΔΡΕΣ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'A5.1-3'!$A$21:$A$29</c:f>
              <c:strCache>
                <c:ptCount val="9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  <c:pt idx="8">
                  <c:v>δ/υ</c:v>
                </c:pt>
              </c:strCache>
            </c:strRef>
          </c:cat>
          <c:val>
            <c:numRef>
              <c:f>'A5.1-3'!$C$21:$C$29</c:f>
              <c:numCache>
                <c:formatCode>0.00%</c:formatCode>
                <c:ptCount val="9"/>
                <c:pt idx="0">
                  <c:v>6.2275017998560118E-2</c:v>
                </c:pt>
                <c:pt idx="1">
                  <c:v>0.19978401727861772</c:v>
                </c:pt>
                <c:pt idx="2">
                  <c:v>0.15190784737221022</c:v>
                </c:pt>
                <c:pt idx="3">
                  <c:v>0.15334773218142547</c:v>
                </c:pt>
                <c:pt idx="4">
                  <c:v>0.17062634989200864</c:v>
                </c:pt>
                <c:pt idx="5">
                  <c:v>0.15982721382289417</c:v>
                </c:pt>
                <c:pt idx="6">
                  <c:v>7.8833693304535643E-2</c:v>
                </c:pt>
                <c:pt idx="7">
                  <c:v>2.1958243340532757E-2</c:v>
                </c:pt>
                <c:pt idx="8">
                  <c:v>1.4398848092152627E-3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D-4598-82D1-992C62CA70DB}"/>
            </c:ext>
          </c:extLst>
        </c:ser>
        <c:ser>
          <c:idx val="1"/>
          <c:order val="1"/>
          <c:tx>
            <c:strRef>
              <c:f>'A5.1-3'!$E$19:$G$19</c:f>
              <c:strCache>
                <c:ptCount val="1"/>
                <c:pt idx="0">
                  <c:v>ΓΥΝΑΙΚΕΣ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'A5.1-3'!$A$21:$A$29</c:f>
              <c:strCache>
                <c:ptCount val="9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  <c:pt idx="8">
                  <c:v>δ/υ</c:v>
                </c:pt>
              </c:strCache>
            </c:strRef>
          </c:cat>
          <c:val>
            <c:numRef>
              <c:f>'A5.1-3'!$F$21:$F$29</c:f>
              <c:numCache>
                <c:formatCode>0.00%</c:formatCode>
                <c:ptCount val="9"/>
                <c:pt idx="0">
                  <c:v>0.18050098231827111</c:v>
                </c:pt>
                <c:pt idx="1">
                  <c:v>0.30783398821218072</c:v>
                </c:pt>
                <c:pt idx="2">
                  <c:v>0.14366404715127701</c:v>
                </c:pt>
                <c:pt idx="3">
                  <c:v>0.11038801571709234</c:v>
                </c:pt>
                <c:pt idx="4">
                  <c:v>0.12131630648330059</c:v>
                </c:pt>
                <c:pt idx="5">
                  <c:v>9.8477406679764248E-2</c:v>
                </c:pt>
                <c:pt idx="6">
                  <c:v>2.9592337917485265E-2</c:v>
                </c:pt>
                <c:pt idx="7">
                  <c:v>6.8762278978389E-3</c:v>
                </c:pt>
                <c:pt idx="8">
                  <c:v>1.3506876227897839E-3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D-4598-82D1-992C62CA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9062528"/>
        <c:axId val="119064064"/>
      </c:barChart>
      <c:catAx>
        <c:axId val="11906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64064"/>
        <c:crosses val="autoZero"/>
        <c:auto val="1"/>
        <c:lblAlgn val="ctr"/>
        <c:lblOffset val="100"/>
        <c:noMultiLvlLbl val="0"/>
      </c:catAx>
      <c:valAx>
        <c:axId val="119064064"/>
        <c:scaling>
          <c:orientation val="minMax"/>
        </c:scaling>
        <c:delete val="0"/>
        <c:axPos val="l"/>
        <c:minorGridlines/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19062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ανεξαρτήτως φύλου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7563824129826908"/>
          <c:h val="0.665517060367454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4F81BD">
                <a:lumMod val="40000"/>
                <a:lumOff val="60000"/>
              </a:srgb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AE-4D8F-B666-ABA2E90654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('A5.1-3'!$J$6,'A5.1-3'!$J$9,'A5.1-3'!$J$12)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('A5.1-3'!$T$6,'A5.1-3'!$T$9,'A5.1-3'!$T$12)</c:f>
              <c:numCache>
                <c:formatCode>0.00%</c:formatCode>
                <c:ptCount val="3"/>
                <c:pt idx="0">
                  <c:v>0.27542920435665497</c:v>
                </c:pt>
                <c:pt idx="1">
                  <c:v>0.48384714786782346</c:v>
                </c:pt>
                <c:pt idx="2">
                  <c:v>0.23943141960494738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E-4D8F-B666-ABA2E9065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675520"/>
        <c:axId val="119705984"/>
        <c:axId val="0"/>
      </c:bar3DChart>
      <c:catAx>
        <c:axId val="119675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705984"/>
        <c:crosses val="autoZero"/>
        <c:auto val="1"/>
        <c:lblAlgn val="ctr"/>
        <c:lblOffset val="100"/>
        <c:noMultiLvlLbl val="0"/>
      </c:catAx>
      <c:valAx>
        <c:axId val="119705984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67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κατά φύλο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'A5.1-3'!$L$3:$N$3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('A5.1-3'!$N$6,'A5.1-3'!$N$9,'A5.1-3'!$N$12)</c:f>
              <c:numCache>
                <c:formatCode>0.00%</c:formatCode>
                <c:ptCount val="3"/>
                <c:pt idx="0">
                  <c:v>0.20623501199040767</c:v>
                </c:pt>
                <c:pt idx="1">
                  <c:v>0.50071942446043161</c:v>
                </c:pt>
                <c:pt idx="2">
                  <c:v>0.29208633093525177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C05-B912-9DAD6BC878A4}"/>
            </c:ext>
          </c:extLst>
        </c:ser>
        <c:ser>
          <c:idx val="1"/>
          <c:order val="1"/>
          <c:tx>
            <c:strRef>
              <c:f>'A5.1-3'!$O$3:$Q$3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('A5.1-3'!$Q$6,'A5.1-3'!$Q$9,'A5.1-3'!$Q$12)</c:f>
              <c:numCache>
                <c:formatCode>0.00%</c:formatCode>
                <c:ptCount val="3"/>
                <c:pt idx="0">
                  <c:v>0.31872749099639858</c:v>
                </c:pt>
                <c:pt idx="1">
                  <c:v>0.47328931572629057</c:v>
                </c:pt>
                <c:pt idx="2">
                  <c:v>0.20648259303721492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C05-B912-9DAD6BC87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067200"/>
        <c:axId val="120068736"/>
        <c:axId val="0"/>
      </c:bar3DChart>
      <c:catAx>
        <c:axId val="120067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068736"/>
        <c:crosses val="autoZero"/>
        <c:auto val="1"/>
        <c:lblAlgn val="ctr"/>
        <c:lblOffset val="100"/>
        <c:noMultiLvlLbl val="0"/>
      </c:catAx>
      <c:valAx>
        <c:axId val="120068736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067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ανεξαρτήτως φύλου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4F81BD">
                <a:lumMod val="40000"/>
                <a:lumOff val="6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('A5.1-3'!$T$22,'A5.1-3'!$T$25,'A5.1-3'!$T$28)</c:f>
              <c:numCache>
                <c:formatCode>0.00%</c:formatCode>
                <c:ptCount val="3"/>
                <c:pt idx="0">
                  <c:v>0.58365122615803822</c:v>
                </c:pt>
                <c:pt idx="1">
                  <c:v>0.31934604904632152</c:v>
                </c:pt>
                <c:pt idx="2">
                  <c:v>9.5549500454132616E-2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3-479B-B731-3D6FEDAF0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110464"/>
        <c:axId val="120116352"/>
        <c:axId val="0"/>
      </c:bar3DChart>
      <c:catAx>
        <c:axId val="120110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116352"/>
        <c:crosses val="autoZero"/>
        <c:auto val="1"/>
        <c:lblAlgn val="ctr"/>
        <c:lblOffset val="100"/>
        <c:noMultiLvlLbl val="0"/>
      </c:catAx>
      <c:valAx>
        <c:axId val="120116352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11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l-GR" sz="800"/>
              <a:t>Ιδιωτικοί</a:t>
            </a:r>
            <a:r>
              <a:rPr lang="el-GR" sz="800" baseline="0"/>
              <a:t> Εκπαιδευτικοί ανά φύλο</a:t>
            </a:r>
            <a:endParaRPr lang="el-GR" sz="8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CDF-46E0-B8BC-3762604A226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CDF-46E0-B8BC-3762604A226C}"/>
              </c:ext>
            </c:extLst>
          </c:dPt>
          <c:dLbls>
            <c:dLbl>
              <c:idx val="0"/>
              <c:layout>
                <c:manualLayout>
                  <c:x val="1.7583419602430175E-2"/>
                  <c:y val="-9.849871505813680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DF-46E0-B8BC-3762604A226C}"/>
                </c:ext>
              </c:extLst>
            </c:dLbl>
            <c:dLbl>
              <c:idx val="1"/>
              <c:layout>
                <c:manualLayout>
                  <c:x val="6.0978134705273399E-3"/>
                  <c:y val="2.91480195809918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DF-46E0-B8BC-3762604A2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('A1.1'!$A$5,'A1.1'!$A$9)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('A1.1'!$C$5,'A1.1'!$C$9)</c:f>
              <c:numCache>
                <c:formatCode>0.00%</c:formatCode>
                <c:ptCount val="2"/>
                <c:pt idx="0">
                  <c:v>0.25434902032594764</c:v>
                </c:pt>
                <c:pt idx="1">
                  <c:v>0.74565097967405236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F-46E0-B8BC-3762604A226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κατά φύλο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'A5.1-3'!$L$19:$N$19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('A5.1-3'!$N$22,'A5.1-3'!$N$25,'A5.1-3'!$N$28)</c:f>
              <c:numCache>
                <c:formatCode>0.00%</c:formatCode>
                <c:ptCount val="3"/>
                <c:pt idx="0">
                  <c:v>0.43001443001443002</c:v>
                </c:pt>
                <c:pt idx="1">
                  <c:v>0.40115440115440121</c:v>
                </c:pt>
                <c:pt idx="2">
                  <c:v>0.16594516594516595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B-4ABD-AF3F-E4906F133909}"/>
            </c:ext>
          </c:extLst>
        </c:ser>
        <c:ser>
          <c:idx val="1"/>
          <c:order val="1"/>
          <c:tx>
            <c:strRef>
              <c:f>'A5.1-3'!$O$19:$Q$19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('A5.1-3'!$Q$22,'A5.1-3'!$Q$25,'A5.1-3'!$Q$28)</c:f>
              <c:numCache>
                <c:formatCode>0.00%</c:formatCode>
                <c:ptCount val="3"/>
                <c:pt idx="0">
                  <c:v>0.60577722360764752</c:v>
                </c:pt>
                <c:pt idx="1">
                  <c:v>0.30756442227763925</c:v>
                </c:pt>
                <c:pt idx="2">
                  <c:v>8.541147132169577E-2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B-4ABD-AF3F-E4906F13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826304"/>
        <c:axId val="119827840"/>
        <c:axId val="0"/>
      </c:bar3DChart>
      <c:catAx>
        <c:axId val="119826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827840"/>
        <c:crosses val="autoZero"/>
        <c:auto val="1"/>
        <c:lblAlgn val="ctr"/>
        <c:lblOffset val="100"/>
        <c:noMultiLvlLbl val="0"/>
      </c:catAx>
      <c:valAx>
        <c:axId val="119827840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826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Διδακτικό</a:t>
            </a:r>
            <a:r>
              <a:rPr lang="el-GR" sz="1000" baseline="0"/>
              <a:t> Ωράριο: κατά φύλο και ανεξαρτήτως Βαθμίδας</a:t>
            </a:r>
            <a:endParaRPr lang="el-GR" sz="10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30999947997508"/>
          <c:y val="0.20010450343256594"/>
          <c:w val="0.81390961795716654"/>
          <c:h val="0.6672896428096158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'A6.1-2'!$D$3:$F$3</c:f>
              <c:strCache>
                <c:ptCount val="1"/>
                <c:pt idx="0">
                  <c:v>ΑΝΔΡΕΣ</c:v>
                </c:pt>
              </c:strCache>
            </c:strRef>
          </c:tx>
          <c:invertIfNegative val="0"/>
          <c:cat>
            <c:strRef>
              <c:f>'A6.1-2'!$C$5:$C$8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'A6.1-2'!$E$5:$E$8</c:f>
              <c:numCache>
                <c:formatCode>0.00%</c:formatCode>
                <c:ptCount val="4"/>
                <c:pt idx="0">
                  <c:v>6.4434845212383005E-2</c:v>
                </c:pt>
                <c:pt idx="1">
                  <c:v>0.18214542836573075</c:v>
                </c:pt>
                <c:pt idx="2">
                  <c:v>0.72318214542836579</c:v>
                </c:pt>
                <c:pt idx="3">
                  <c:v>3.0237580993520519E-2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7-4D2C-B878-7881404558FA}"/>
            </c:ext>
          </c:extLst>
        </c:ser>
        <c:ser>
          <c:idx val="1"/>
          <c:order val="1"/>
          <c:tx>
            <c:strRef>
              <c:f>'A6.1-2'!$G$3:$I$3</c:f>
              <c:strCache>
                <c:ptCount val="1"/>
                <c:pt idx="0">
                  <c:v>ΓΥΝΑΙΚΕΣ</c:v>
                </c:pt>
              </c:strCache>
            </c:strRef>
          </c:tx>
          <c:invertIfNegative val="0"/>
          <c:cat>
            <c:strRef>
              <c:f>'A6.1-2'!$C$5:$C$8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'A6.1-2'!$H$5:$H$8</c:f>
              <c:numCache>
                <c:formatCode>0.00%</c:formatCode>
                <c:ptCount val="4"/>
                <c:pt idx="0">
                  <c:v>6.6183693516699407E-2</c:v>
                </c:pt>
                <c:pt idx="1">
                  <c:v>0.14697937131630648</c:v>
                </c:pt>
                <c:pt idx="2">
                  <c:v>0.61026522593320232</c:v>
                </c:pt>
                <c:pt idx="3">
                  <c:v>0.17657170923379176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7-4D2C-B878-788140455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870976"/>
        <c:axId val="119872512"/>
        <c:axId val="0"/>
      </c:bar3DChart>
      <c:catAx>
        <c:axId val="1198709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872512"/>
        <c:crosses val="autoZero"/>
        <c:auto val="1"/>
        <c:lblAlgn val="ctr"/>
        <c:lblOffset val="100"/>
        <c:noMultiLvlLbl val="0"/>
      </c:catAx>
      <c:valAx>
        <c:axId val="119872512"/>
        <c:scaling>
          <c:orientation val="minMax"/>
          <c:max val="0.70000000000000007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chemeClr val="bg2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1987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754245639655266"/>
          <c:y val="0.58400344039390362"/>
          <c:w val="0.35994755238395038"/>
          <c:h val="0.1377263262542368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32174103237094"/>
          <c:y val="5.0925925925925923E-2"/>
          <c:w val="0.73622134733158351"/>
          <c:h val="0.851612715077281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'A6.1-2'!$D$3:$F$3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444444444444445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4-4719-9D79-B2A3DC72B999}"/>
                </c:ext>
              </c:extLst>
            </c:dLbl>
            <c:dLbl>
              <c:idx val="1"/>
              <c:layout>
                <c:manualLayout>
                  <c:x val="1.944444444444444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4-4719-9D79-B2A3DC72B9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('A6.1-2'!$B$6,'A6.1-2'!$B$8)</c:f>
              <c:strCache>
                <c:ptCount val="2"/>
                <c:pt idx="0">
                  <c:v>1 - 17</c:v>
                </c:pt>
                <c:pt idx="1">
                  <c:v> 18 - 25+</c:v>
                </c:pt>
              </c:strCache>
            </c:strRef>
          </c:cat>
          <c:val>
            <c:numRef>
              <c:f>('A6.1-2'!$F$6,'A6.1-2'!$F$8)</c:f>
              <c:numCache>
                <c:formatCode>0.00%</c:formatCode>
                <c:ptCount val="2"/>
                <c:pt idx="0">
                  <c:v>0.24658027357811374</c:v>
                </c:pt>
                <c:pt idx="1">
                  <c:v>0.75341972642188626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4-4719-9D79-B2A3DC72B999}"/>
            </c:ext>
          </c:extLst>
        </c:ser>
        <c:ser>
          <c:idx val="1"/>
          <c:order val="1"/>
          <c:tx>
            <c:strRef>
              <c:f>'A6.1-2'!$G$3:$I$3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444444444444445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4-4719-9D79-B2A3DC72B999}"/>
                </c:ext>
              </c:extLst>
            </c:dLbl>
            <c:dLbl>
              <c:idx val="1"/>
              <c:layout>
                <c:manualLayout>
                  <c:x val="1.9444444444444344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4-4719-9D79-B2A3DC72B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('A6.1-2'!$B$6,'A6.1-2'!$B$8)</c:f>
              <c:strCache>
                <c:ptCount val="2"/>
                <c:pt idx="0">
                  <c:v>1 - 17</c:v>
                </c:pt>
                <c:pt idx="1">
                  <c:v> 18 - 25+</c:v>
                </c:pt>
              </c:strCache>
            </c:strRef>
          </c:cat>
          <c:val>
            <c:numRef>
              <c:f>('A6.1-2'!$I$6,'A6.1-2'!$I$8)</c:f>
              <c:numCache>
                <c:formatCode>0.00%</c:formatCode>
                <c:ptCount val="2"/>
                <c:pt idx="0">
                  <c:v>0.2131630648330059</c:v>
                </c:pt>
                <c:pt idx="1">
                  <c:v>0.78683693516699404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34-4719-9D79-B2A3DC72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916032"/>
        <c:axId val="119917568"/>
        <c:axId val="0"/>
      </c:bar3DChart>
      <c:catAx>
        <c:axId val="119916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9917568"/>
        <c:crosses val="autoZero"/>
        <c:auto val="1"/>
        <c:lblAlgn val="ctr"/>
        <c:lblOffset val="100"/>
        <c:noMultiLvlLbl val="0"/>
      </c:catAx>
      <c:valAx>
        <c:axId val="119917568"/>
        <c:scaling>
          <c:orientation val="minMax"/>
        </c:scaling>
        <c:delete val="0"/>
        <c:axPos val="b"/>
        <c:majorGridlines>
          <c:spPr>
            <a:ln w="3175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11991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9877909011373565"/>
          <c:y val="0.57369021580635748"/>
          <c:w val="0.16319856031130209"/>
          <c:h val="0.2164093942971945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el-GR" sz="900" b="1" i="0" baseline="0">
                <a:effectLst/>
              </a:rPr>
              <a:t>Διδακτικό ωράριο  στην Α/θμια: Σώρευση είδους συμβάσεων στο ωράριο</a:t>
            </a:r>
            <a:endParaRPr lang="el-GR" sz="900" baseline="0">
              <a:effectLst/>
            </a:endParaRP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65507436570429"/>
          <c:y val="0.14740975559873196"/>
          <c:w val="0.82973381452318462"/>
          <c:h val="0.73967719944097898"/>
        </c:manualLayout>
      </c:layout>
      <c:bar3DChart>
        <c:barDir val="bar"/>
        <c:grouping val="percentStacked"/>
        <c:varyColors val="0"/>
        <c:ser>
          <c:idx val="0"/>
          <c:order val="0"/>
          <c:tx>
            <c:v>Αορίστου</c:v>
          </c:tx>
          <c:invertIfNegative val="0"/>
          <c:cat>
            <c:strRef>
              <c:f>'A6.1-2'!$O$17:$O$20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'A6.1-2'!$P$17:$P$20</c:f>
              <c:numCache>
                <c:formatCode>#,##0</c:formatCode>
                <c:ptCount val="4"/>
                <c:pt idx="0">
                  <c:v>380</c:v>
                </c:pt>
                <c:pt idx="1">
                  <c:v>540</c:v>
                </c:pt>
                <c:pt idx="2">
                  <c:v>2889</c:v>
                </c:pt>
                <c:pt idx="3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B-4709-AB48-FE4E2305CBBE}"/>
            </c:ext>
          </c:extLst>
        </c:ser>
        <c:ser>
          <c:idx val="1"/>
          <c:order val="1"/>
          <c:tx>
            <c:v>Αορ. Οργ.</c:v>
          </c:tx>
          <c:invertIfNegative val="0"/>
          <c:cat>
            <c:strRef>
              <c:f>'A6.1-2'!$O$17:$O$20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'A6.1-2'!$Q$17:$Q$20</c:f>
              <c:numCache>
                <c:formatCode>#,##0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126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4B-4709-AB48-FE4E2305CBBE}"/>
            </c:ext>
          </c:extLst>
        </c:ser>
        <c:ser>
          <c:idx val="2"/>
          <c:order val="2"/>
          <c:tx>
            <c:v>Αναπλήρωση</c:v>
          </c:tx>
          <c:invertIfNegative val="0"/>
          <c:cat>
            <c:strRef>
              <c:f>'A6.1-2'!$O$17:$O$20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'A6.1-2'!$R$17:$R$20</c:f>
              <c:numCache>
                <c:formatCode>#,##0</c:formatCode>
                <c:ptCount val="4"/>
                <c:pt idx="0">
                  <c:v>6</c:v>
                </c:pt>
                <c:pt idx="1">
                  <c:v>33</c:v>
                </c:pt>
                <c:pt idx="2">
                  <c:v>139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4B-4709-AB48-FE4E2305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025856"/>
        <c:axId val="120027392"/>
        <c:axId val="0"/>
      </c:bar3DChart>
      <c:catAx>
        <c:axId val="120025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20027392"/>
        <c:crosses val="autoZero"/>
        <c:auto val="1"/>
        <c:lblAlgn val="ctr"/>
        <c:lblOffset val="100"/>
        <c:noMultiLvlLbl val="0"/>
      </c:catAx>
      <c:valAx>
        <c:axId val="12002739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120025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el-GR" sz="900" b="1" i="0" baseline="0">
                <a:effectLst/>
              </a:rPr>
              <a:t>Διδακτικό ωράριο  στην Β/θμια: Σώρευση είδους συμβάσεων στο ωράριο</a:t>
            </a:r>
            <a:endParaRPr lang="el-GR" sz="900" baseline="0">
              <a:effectLst/>
            </a:endParaRP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65507436570429"/>
          <c:y val="0.14740975559873196"/>
          <c:w val="0.82973381452318462"/>
          <c:h val="0.73967719944097898"/>
        </c:manualLayout>
      </c:layout>
      <c:bar3DChart>
        <c:barDir val="bar"/>
        <c:grouping val="percentStacked"/>
        <c:varyColors val="0"/>
        <c:ser>
          <c:idx val="0"/>
          <c:order val="0"/>
          <c:tx>
            <c:v>Αορίστου</c:v>
          </c:tx>
          <c:invertIfNegative val="0"/>
          <c:cat>
            <c:strRef>
              <c:f>'A6.1-2'!$O$22:$O$25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'A6.1-2'!$P$22:$P$25</c:f>
              <c:numCache>
                <c:formatCode>#,##0</c:formatCode>
                <c:ptCount val="4"/>
                <c:pt idx="0">
                  <c:v>308</c:v>
                </c:pt>
                <c:pt idx="1">
                  <c:v>1059</c:v>
                </c:pt>
                <c:pt idx="2">
                  <c:v>3563</c:v>
                </c:pt>
                <c:pt idx="3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E-49AA-B4C8-FCC865D86B0E}"/>
            </c:ext>
          </c:extLst>
        </c:ser>
        <c:ser>
          <c:idx val="1"/>
          <c:order val="1"/>
          <c:tx>
            <c:v>Αορ. Οργ.</c:v>
          </c:tx>
          <c:invertIfNegative val="0"/>
          <c:cat>
            <c:strRef>
              <c:f>'A6.1-2'!$O$22:$O$25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'A6.1-2'!$Q$22:$Q$25</c:f>
              <c:numCache>
                <c:formatCode>#,##0</c:formatCode>
                <c:ptCount val="4"/>
                <c:pt idx="0">
                  <c:v>10</c:v>
                </c:pt>
                <c:pt idx="1">
                  <c:v>23</c:v>
                </c:pt>
                <c:pt idx="2">
                  <c:v>206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E-49AA-B4C8-FCC865D86B0E}"/>
            </c:ext>
          </c:extLst>
        </c:ser>
        <c:ser>
          <c:idx val="2"/>
          <c:order val="2"/>
          <c:tx>
            <c:v>Αναπλήρωση</c:v>
          </c:tx>
          <c:invertIfNegative val="0"/>
          <c:cat>
            <c:strRef>
              <c:f>'A6.1-2'!$O$22:$O$25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'A6.1-2'!$R$22:$R$25</c:f>
              <c:numCache>
                <c:formatCode>#,##0</c:formatCode>
                <c:ptCount val="4"/>
                <c:pt idx="0">
                  <c:v>11</c:v>
                </c:pt>
                <c:pt idx="1">
                  <c:v>46</c:v>
                </c:pt>
                <c:pt idx="2">
                  <c:v>56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E-49AA-B4C8-FCC865D86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131968"/>
        <c:axId val="120133504"/>
        <c:axId val="0"/>
      </c:bar3DChart>
      <c:catAx>
        <c:axId val="1201319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20133504"/>
        <c:crosses val="autoZero"/>
        <c:auto val="1"/>
        <c:lblAlgn val="ctr"/>
        <c:lblOffset val="100"/>
        <c:noMultiLvlLbl val="0"/>
      </c:catAx>
      <c:valAx>
        <c:axId val="12013350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1201319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Εν ενεργεία Ιδιωτικοί Εκπαιδευτικοί κατά Εκπαιδευτικό κλάδο</a:t>
            </a:r>
          </a:p>
        </c:rich>
      </c:tx>
      <c:layout>
        <c:manualLayout>
          <c:xMode val="edge"/>
          <c:yMode val="edge"/>
          <c:x val="0.23199070546289241"/>
          <c:y val="0.9264653568789338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59838145231846"/>
          <c:y val="0.10782990667833188"/>
          <c:w val="0.69812729658792649"/>
          <c:h val="0.8039734616506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cat>
            <c:strRef>
              <c:f>'A9'!$A$5:$A$30</c:f>
              <c:strCache>
                <c:ptCount val="26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ΒΙΟΛΟΓΟΙ</c:v>
                </c:pt>
                <c:pt idx="13">
                  <c:v>ΚΑΛΛΙΤΕΧΝΙΚΩΝ</c:v>
                </c:pt>
                <c:pt idx="14">
                  <c:v>ΜΟΥΣΙΚΗΣ ΕΠΙΣΤΗΜΗΣ</c:v>
                </c:pt>
                <c:pt idx="15">
                  <c:v>ΟΙΚΟΝΟΜΙΑΣ</c:v>
                </c:pt>
                <c:pt idx="16">
                  <c:v>ΚΟΙΝΩΝΙΚΩΝ ΕΠΙΣΤΗΜΩΝ</c:v>
                </c:pt>
                <c:pt idx="17">
                  <c:v>ΜΟΥΣΙΚΗΣ ΜΗ ΑΝΩΤΑΤΩΝ ΙΔΡΥΜΑΤΩΝ</c:v>
                </c:pt>
                <c:pt idx="18">
                  <c:v>ΘΕΑΤΡΙΚΩΝ ΣΠΟΥΔΩΝ</c:v>
                </c:pt>
                <c:pt idx="19">
                  <c:v>ΙΣΠΑΝΙΚΗΣ ΦΙΛΟΛΟΓΙΑΣ</c:v>
                </c:pt>
                <c:pt idx="20">
                  <c:v>ΠΟΛ.ΜΗΧΑΝΙΚΩΝ-ΑΡΧΙΤΕΚΤΟΝΩΝ</c:v>
                </c:pt>
                <c:pt idx="21">
                  <c:v>ΜΗΧΑΝΟΛΟΓΩΝ</c:v>
                </c:pt>
                <c:pt idx="22">
                  <c:v>ΧΗΜΙΚΩΝ ΜΗΧΑΝΙΚΩΝ</c:v>
                </c:pt>
                <c:pt idx="23">
                  <c:v>ΗΛΕΚΤΡΟΛΟΓΩΝ</c:v>
                </c:pt>
                <c:pt idx="24">
                  <c:v>ΓΕΩΛΟΓΟΙ</c:v>
                </c:pt>
                <c:pt idx="25">
                  <c:v>Λοιποί Κλάδοι</c:v>
                </c:pt>
              </c:strCache>
            </c:strRef>
          </c:cat>
          <c:val>
            <c:numRef>
              <c:f>'A9'!$B$5:$B$30</c:f>
              <c:numCache>
                <c:formatCode>#,##0</c:formatCode>
                <c:ptCount val="26"/>
                <c:pt idx="0">
                  <c:v>2067</c:v>
                </c:pt>
                <c:pt idx="1">
                  <c:v>1638</c:v>
                </c:pt>
                <c:pt idx="2">
                  <c:v>1454</c:v>
                </c:pt>
                <c:pt idx="3">
                  <c:v>1310</c:v>
                </c:pt>
                <c:pt idx="4">
                  <c:v>676</c:v>
                </c:pt>
                <c:pt idx="5">
                  <c:v>637</c:v>
                </c:pt>
                <c:pt idx="6">
                  <c:v>457</c:v>
                </c:pt>
                <c:pt idx="7">
                  <c:v>420</c:v>
                </c:pt>
                <c:pt idx="8">
                  <c:v>363</c:v>
                </c:pt>
                <c:pt idx="9">
                  <c:v>353</c:v>
                </c:pt>
                <c:pt idx="10">
                  <c:v>207</c:v>
                </c:pt>
                <c:pt idx="11">
                  <c:v>204</c:v>
                </c:pt>
                <c:pt idx="12">
                  <c:v>193</c:v>
                </c:pt>
                <c:pt idx="13">
                  <c:v>190</c:v>
                </c:pt>
                <c:pt idx="14">
                  <c:v>189</c:v>
                </c:pt>
                <c:pt idx="15">
                  <c:v>140</c:v>
                </c:pt>
                <c:pt idx="16">
                  <c:v>83</c:v>
                </c:pt>
                <c:pt idx="17">
                  <c:v>76</c:v>
                </c:pt>
                <c:pt idx="18">
                  <c:v>61</c:v>
                </c:pt>
                <c:pt idx="19">
                  <c:v>35</c:v>
                </c:pt>
                <c:pt idx="20">
                  <c:v>31</c:v>
                </c:pt>
                <c:pt idx="21">
                  <c:v>21</c:v>
                </c:pt>
                <c:pt idx="22">
                  <c:v>15</c:v>
                </c:pt>
                <c:pt idx="23">
                  <c:v>14</c:v>
                </c:pt>
                <c:pt idx="24">
                  <c:v>11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7-4FA7-B4A4-4412A9B1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46912"/>
        <c:axId val="119465088"/>
      </c:barChart>
      <c:catAx>
        <c:axId val="1194469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19465088"/>
        <c:crosses val="autoZero"/>
        <c:auto val="1"/>
        <c:lblAlgn val="ctr"/>
        <c:lblOffset val="100"/>
        <c:noMultiLvlLbl val="0"/>
      </c:catAx>
      <c:valAx>
        <c:axId val="11946508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446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'A10'!$AE$3</c:f>
              <c:strCache>
                <c:ptCount val="1"/>
                <c:pt idx="0">
                  <c:v>22-40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ΒΙΟΛΟΓΟΙ</c:v>
                </c:pt>
              </c:strCache>
            </c:strRef>
          </c:cat>
          <c:val>
            <c:numRef>
              <c:f>'A10'!$AE$4:$AE$16</c:f>
              <c:numCache>
                <c:formatCode>0.00%</c:formatCode>
                <c:ptCount val="13"/>
                <c:pt idx="0">
                  <c:v>0.67924528301886788</c:v>
                </c:pt>
                <c:pt idx="1">
                  <c:v>0.67032967032967039</c:v>
                </c:pt>
                <c:pt idx="2">
                  <c:v>0.24965612104539203</c:v>
                </c:pt>
                <c:pt idx="3">
                  <c:v>0.47328244274809161</c:v>
                </c:pt>
                <c:pt idx="4">
                  <c:v>0.29585798816568049</c:v>
                </c:pt>
                <c:pt idx="5">
                  <c:v>0.22762951334379908</c:v>
                </c:pt>
                <c:pt idx="6">
                  <c:v>0.19037199124726478</c:v>
                </c:pt>
                <c:pt idx="7">
                  <c:v>0.19047619047619047</c:v>
                </c:pt>
                <c:pt idx="8">
                  <c:v>0.4683195592286501</c:v>
                </c:pt>
                <c:pt idx="9">
                  <c:v>0.34560906515580742</c:v>
                </c:pt>
                <c:pt idx="10">
                  <c:v>0.22222222222222221</c:v>
                </c:pt>
                <c:pt idx="11">
                  <c:v>0.26960784313725489</c:v>
                </c:pt>
                <c:pt idx="12">
                  <c:v>0.23834196891191711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C-429A-8EEB-35A562296614}"/>
            </c:ext>
          </c:extLst>
        </c:ser>
        <c:ser>
          <c:idx val="1"/>
          <c:order val="1"/>
          <c:tx>
            <c:strRef>
              <c:f>'A10'!$AF$3</c:f>
              <c:strCache>
                <c:ptCount val="1"/>
                <c:pt idx="0">
                  <c:v>41 - 55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ΒΙΟΛΟΓΟΙ</c:v>
                </c:pt>
              </c:strCache>
            </c:strRef>
          </c:cat>
          <c:val>
            <c:numRef>
              <c:f>'A10'!$AF$4:$AF$16</c:f>
              <c:numCache>
                <c:formatCode>0.00%</c:formatCode>
                <c:ptCount val="13"/>
                <c:pt idx="0">
                  <c:v>0.22835026608611514</c:v>
                </c:pt>
                <c:pt idx="1">
                  <c:v>0.25579975579975578</c:v>
                </c:pt>
                <c:pt idx="2">
                  <c:v>0.54401650618982123</c:v>
                </c:pt>
                <c:pt idx="3">
                  <c:v>0.39847328244274804</c:v>
                </c:pt>
                <c:pt idx="4">
                  <c:v>0.46153846153846156</c:v>
                </c:pt>
                <c:pt idx="5">
                  <c:v>0.45368916797488229</c:v>
                </c:pt>
                <c:pt idx="6">
                  <c:v>0.57111597374179435</c:v>
                </c:pt>
                <c:pt idx="7">
                  <c:v>0.4547619047619047</c:v>
                </c:pt>
                <c:pt idx="8">
                  <c:v>0.45730027548209368</c:v>
                </c:pt>
                <c:pt idx="9">
                  <c:v>0.47875354107648721</c:v>
                </c:pt>
                <c:pt idx="10">
                  <c:v>0.51207729468599028</c:v>
                </c:pt>
                <c:pt idx="11">
                  <c:v>0.42156862745098034</c:v>
                </c:pt>
                <c:pt idx="12">
                  <c:v>0.55958549222797926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C-429A-8EEB-35A562296614}"/>
            </c:ext>
          </c:extLst>
        </c:ser>
        <c:ser>
          <c:idx val="2"/>
          <c:order val="2"/>
          <c:tx>
            <c:strRef>
              <c:f>'A10'!$AG$3</c:f>
              <c:strCache>
                <c:ptCount val="1"/>
                <c:pt idx="0">
                  <c:v>56 - 66+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ΒΙΟΛΟΓΟΙ</c:v>
                </c:pt>
              </c:strCache>
            </c:strRef>
          </c:cat>
          <c:val>
            <c:numRef>
              <c:f>'A10'!$AG$4:$AG$16</c:f>
              <c:numCache>
                <c:formatCode>0.00%</c:formatCode>
                <c:ptCount val="13"/>
                <c:pt idx="0">
                  <c:v>9.0953072085147565E-2</c:v>
                </c:pt>
                <c:pt idx="1">
                  <c:v>7.2649572649572655E-2</c:v>
                </c:pt>
                <c:pt idx="2">
                  <c:v>0.20426409903713894</c:v>
                </c:pt>
                <c:pt idx="3">
                  <c:v>0.12595419847328246</c:v>
                </c:pt>
                <c:pt idx="4">
                  <c:v>0.24260355029585798</c:v>
                </c:pt>
                <c:pt idx="5">
                  <c:v>0.31554160125588693</c:v>
                </c:pt>
                <c:pt idx="6">
                  <c:v>0.23632385120350111</c:v>
                </c:pt>
                <c:pt idx="7">
                  <c:v>0.35476190476190478</c:v>
                </c:pt>
                <c:pt idx="8">
                  <c:v>7.43801652892562E-2</c:v>
                </c:pt>
                <c:pt idx="9">
                  <c:v>0.17563739376770537</c:v>
                </c:pt>
                <c:pt idx="10">
                  <c:v>0.26570048309178745</c:v>
                </c:pt>
                <c:pt idx="11">
                  <c:v>0.30882352941176472</c:v>
                </c:pt>
                <c:pt idx="12">
                  <c:v>0.19689119170984457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C-429A-8EEB-35A562296614}"/>
            </c:ext>
          </c:extLst>
        </c:ser>
        <c:ser>
          <c:idx val="3"/>
          <c:order val="3"/>
          <c:tx>
            <c:strRef>
              <c:f>'A10'!$AH$3</c:f>
              <c:strCache>
                <c:ptCount val="1"/>
                <c:pt idx="0">
                  <c:v>δ/υ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ΒΙΟΛΟΓΟΙ</c:v>
                </c:pt>
              </c:strCache>
            </c:strRef>
          </c:cat>
          <c:val>
            <c:numRef>
              <c:f>'A10'!$AH$4:$AH$16</c:f>
              <c:numCache>
                <c:formatCode>0.00%</c:formatCode>
                <c:ptCount val="13"/>
                <c:pt idx="0">
                  <c:v>1.4513788098693759E-3</c:v>
                </c:pt>
                <c:pt idx="1">
                  <c:v>1.221001221001221E-3</c:v>
                </c:pt>
                <c:pt idx="2">
                  <c:v>2.0632737276478678E-3</c:v>
                </c:pt>
                <c:pt idx="3">
                  <c:v>2.2900763358778627E-3</c:v>
                </c:pt>
                <c:pt idx="4">
                  <c:v>0</c:v>
                </c:pt>
                <c:pt idx="5">
                  <c:v>3.1397174254317113E-3</c:v>
                </c:pt>
                <c:pt idx="6">
                  <c:v>2.1881838074398249E-3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5.1813471502590676E-3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0C-429A-8EEB-35A56229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42144"/>
        <c:axId val="119543680"/>
      </c:barChart>
      <c:catAx>
        <c:axId val="11954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543680"/>
        <c:crosses val="autoZero"/>
        <c:auto val="1"/>
        <c:lblAlgn val="ctr"/>
        <c:lblOffset val="100"/>
        <c:noMultiLvlLbl val="0"/>
      </c:catAx>
      <c:valAx>
        <c:axId val="119543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542144"/>
        <c:crosses val="autoZero"/>
        <c:crossBetween val="between"/>
        <c:majorUnit val="0.2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1062992125985"/>
          <c:y val="4.1666666666666664E-2"/>
          <c:w val="0.81367957130358715"/>
          <c:h val="0.791427529892096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'A11'!$H$4</c:f>
              <c:strCache>
                <c:ptCount val="1"/>
                <c:pt idx="0">
                  <c:v>ΑΟΡΙΣΤΟΥ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'A11'!$G$6:$G$13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Ref>
              <c:f>'A11'!$H$6:$H$13</c:f>
              <c:numCache>
                <c:formatCode>0.00%</c:formatCode>
                <c:ptCount val="8"/>
                <c:pt idx="0">
                  <c:v>0.88557516737674979</c:v>
                </c:pt>
                <c:pt idx="1">
                  <c:v>0.96211626387981708</c:v>
                </c:pt>
                <c:pt idx="2">
                  <c:v>0.97675879396984921</c:v>
                </c:pt>
                <c:pt idx="3">
                  <c:v>0.98264150943396222</c:v>
                </c:pt>
                <c:pt idx="4">
                  <c:v>0.99863201094391241</c:v>
                </c:pt>
                <c:pt idx="5">
                  <c:v>0.9967897271268058</c:v>
                </c:pt>
                <c:pt idx="6">
                  <c:v>0.99782608695652175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A-4BA3-8F06-08B871BFD32B}"/>
            </c:ext>
          </c:extLst>
        </c:ser>
        <c:ser>
          <c:idx val="1"/>
          <c:order val="1"/>
          <c:tx>
            <c:v>ΟΡΙΣΜΕΝΟΥ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'A11'!$G$6:$G$13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Lit>
              <c:formatCode>General</c:formatCode>
              <c:ptCount val="8"/>
              <c:pt idx="0">
                <c:v>0.57959183673469383</c:v>
              </c:pt>
              <c:pt idx="1">
                <c:v>0.25730994152046782</c:v>
              </c:pt>
              <c:pt idx="2">
                <c:v>0.14363438520130578</c:v>
              </c:pt>
              <c:pt idx="3">
                <c:v>5.3853296193129063E-2</c:v>
              </c:pt>
              <c:pt idx="4">
                <c:v>2.9551954242135366E-2</c:v>
              </c:pt>
              <c:pt idx="5">
                <c:v>2.0881670533642691E-2</c:v>
              </c:pt>
              <c:pt idx="6">
                <c:v>1.7647058823529412E-2</c:v>
              </c:pt>
              <c:pt idx="7">
                <c:v>2.3809523809523808E-2</c:v>
              </c:pt>
            </c:numLit>
          </c:val>
          <c:extLst>
            <c:ext xmlns:c16="http://schemas.microsoft.com/office/drawing/2014/chart" uri="{C3380CC4-5D6E-409C-BE32-E72D297353CC}">
              <c16:uniqueId val="{00000001-F2CA-4BA3-8F06-08B871BF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93984"/>
        <c:axId val="119620352"/>
      </c:barChart>
      <c:catAx>
        <c:axId val="1195939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620352"/>
        <c:crosses val="autoZero"/>
        <c:auto val="1"/>
        <c:lblAlgn val="ctr"/>
        <c:lblOffset val="100"/>
        <c:noMultiLvlLbl val="0"/>
      </c:catAx>
      <c:valAx>
        <c:axId val="11962035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593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95181539807524"/>
          <c:y val="0.9116531787693205"/>
          <c:w val="0.37089312685019232"/>
          <c:h val="7.35555062659421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σχέση εργασίας</a:t>
            </a:r>
          </a:p>
        </c:rich>
      </c:tx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B002-48D8-8123-6D6C703967B6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B002-48D8-8123-6D6C703967B6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B002-48D8-8123-6D6C703967B6}"/>
              </c:ext>
            </c:extLst>
          </c:dPt>
          <c:dLbls>
            <c:dLbl>
              <c:idx val="0"/>
              <c:layout>
                <c:manualLayout>
                  <c:x val="0.12827356580427446"/>
                  <c:y val="3.506960428607544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02-48D8-8123-6D6C703967B6}"/>
                </c:ext>
              </c:extLst>
            </c:dLbl>
            <c:dLbl>
              <c:idx val="1"/>
              <c:layout>
                <c:manualLayout>
                  <c:x val="1.5730483689538808E-2"/>
                  <c:y val="-4.370338572613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02-48D8-8123-6D6C703967B6}"/>
                </c:ext>
              </c:extLst>
            </c:dLbl>
            <c:dLbl>
              <c:idx val="2"/>
              <c:layout>
                <c:manualLayout>
                  <c:x val="3.2863142107236593E-2"/>
                  <c:y val="-1.651822753780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02-48D8-8123-6D6C703967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'A1.1'!$A$6:$A$8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'A1.1'!$D$6:$D$8</c:f>
              <c:numCache>
                <c:formatCode>0.00%</c:formatCode>
                <c:ptCount val="3"/>
                <c:pt idx="0">
                  <c:v>0.95680345572354208</c:v>
                </c:pt>
                <c:pt idx="1">
                  <c:v>2.5557955363570913E-2</c:v>
                </c:pt>
                <c:pt idx="2">
                  <c:v>1.7638588912886968E-2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02-48D8-8123-6D6C70396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</a:t>
            </a:r>
            <a:r>
              <a:rPr lang="el-GR" sz="800" baseline="0"/>
              <a:t> </a:t>
            </a:r>
            <a:r>
              <a:rPr lang="el-GR" sz="800"/>
              <a:t>Ιδιωτικοί Εκπαιδευτικοί ανά σχέση εργασίας</a:t>
            </a:r>
          </a:p>
        </c:rich>
      </c:tx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887A-48E9-BADE-0605EDDCA510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887A-48E9-BADE-0605EDDCA510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887A-48E9-BADE-0605EDDCA510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7A-48E9-BADE-0605EDDCA510}"/>
                </c:ext>
              </c:extLst>
            </c:dLbl>
            <c:dLbl>
              <c:idx val="1"/>
              <c:layout>
                <c:manualLayout>
                  <c:x val="2.5498012748406448E-2"/>
                  <c:y val="-3.1362880288795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7A-48E9-BADE-0605EDDCA510}"/>
                </c:ext>
              </c:extLst>
            </c:dLbl>
            <c:dLbl>
              <c:idx val="2"/>
              <c:layout>
                <c:manualLayout>
                  <c:x val="1.5818822647169103E-2"/>
                  <c:y val="-3.1694931731910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7A-48E9-BADE-0605EDDCA5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'A1.1'!$A$10:$A$12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'A1.1'!$D$10:$D$12</c:f>
              <c:numCache>
                <c:formatCode>0.00%</c:formatCode>
                <c:ptCount val="3"/>
                <c:pt idx="0">
                  <c:v>0.92337917485265231</c:v>
                </c:pt>
                <c:pt idx="1">
                  <c:v>3.6959724950884086E-2</c:v>
                </c:pt>
                <c:pt idx="2">
                  <c:v>3.9661100196463656E-2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7A-48E9-BADE-0605EDDC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2806-4DB0-A671-0603F2DA63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'A2'!$G$4:$G$5</c:f>
              <c:numCache>
                <c:formatCode>#,##0</c:formatCode>
                <c:ptCount val="2"/>
                <c:pt idx="0">
                  <c:v>5828</c:v>
                </c:pt>
                <c:pt idx="1">
                  <c:v>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6-4DB0-A671-0603F2DA6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416320"/>
        <c:axId val="117417856"/>
        <c:axId val="0"/>
      </c:bar3DChart>
      <c:catAx>
        <c:axId val="117416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417856"/>
        <c:crosses val="autoZero"/>
        <c:auto val="1"/>
        <c:lblAlgn val="ctr"/>
        <c:lblOffset val="100"/>
        <c:noMultiLvlLbl val="0"/>
      </c:catAx>
      <c:valAx>
        <c:axId val="117417856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416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 Εκπαίδευσης (ποσοστά)</a:t>
            </a:r>
          </a:p>
        </c:rich>
      </c:tx>
      <c:overlay val="0"/>
    </c:title>
    <c:autoTitleDeleted val="0"/>
    <c:view3D>
      <c:rotX val="70"/>
      <c:rotY val="1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43571546726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3FD-4D7B-9BD2-DDDA19D3A586}"/>
              </c:ext>
            </c:extLst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3FD-4D7B-9BD2-DDDA19D3A586}"/>
              </c:ext>
            </c:extLst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3FD-4D7B-9BD2-DDDA19D3A586}"/>
              </c:ext>
            </c:extLst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3FD-4D7B-9BD2-DDDA19D3A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'A2'!$H$4:$H$5</c:f>
              <c:numCache>
                <c:formatCode>0.00%</c:formatCode>
                <c:ptCount val="2"/>
                <c:pt idx="0">
                  <c:v>0.53360190441311117</c:v>
                </c:pt>
                <c:pt idx="1">
                  <c:v>0.46639809558688883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FD-4D7B-9BD2-DDDA19D3A5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Εκπαιδευτικοί:</a:t>
            </a:r>
            <a:r>
              <a:rPr lang="el-GR" sz="800" baseline="0"/>
              <a:t> Τοποθέτηση </a:t>
            </a:r>
            <a:r>
              <a:rPr lang="el-GR" sz="800"/>
              <a:t>ανά Βαθμίδα Εκπαίδευσης (ποσοστά)</a:t>
            </a:r>
          </a:p>
        </c:rich>
      </c:tx>
      <c:overlay val="0"/>
    </c:title>
    <c:autoTitleDeleted val="0"/>
    <c:view3D>
      <c:rotX val="70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29183969208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5B3F-4B0B-9CE2-A4D8A8E5C32F}"/>
              </c:ext>
            </c:extLst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B3F-4B0B-9CE2-A4D8A8E5C32F}"/>
              </c:ext>
            </c:extLst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5B3F-4B0B-9CE2-A4D8A8E5C32F}"/>
              </c:ext>
            </c:extLst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B3F-4B0B-9CE2-A4D8A8E5C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'A2'!$F$18:$F$19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'A2'!$H$18:$H$19</c:f>
              <c:numCache>
                <c:formatCode>0.00%</c:formatCode>
                <c:ptCount val="2"/>
                <c:pt idx="0">
                  <c:v>0.4412046543463381</c:v>
                </c:pt>
                <c:pt idx="1">
                  <c:v>0.55879534565366185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3F-4B0B-9CE2-A4D8A8E5C3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Εκπαιδευτικοί: Τοποθέτηση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8B95-4C93-A2C1-C91006A08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'A2'!$F$18:$F$19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'A2'!$G$18:$G$19</c:f>
              <c:numCache>
                <c:formatCode>#,##0</c:formatCode>
                <c:ptCount val="2"/>
                <c:pt idx="0">
                  <c:v>6446</c:v>
                </c:pt>
                <c:pt idx="1">
                  <c:v>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5-4C93-A2C1-C91006A08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324032"/>
        <c:axId val="117329920"/>
        <c:axId val="0"/>
      </c:bar3DChart>
      <c:catAx>
        <c:axId val="1173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329920"/>
        <c:crosses val="autoZero"/>
        <c:auto val="1"/>
        <c:lblAlgn val="ctr"/>
        <c:lblOffset val="100"/>
        <c:noMultiLvlLbl val="0"/>
      </c:catAx>
      <c:valAx>
        <c:axId val="117329920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32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90-45E9-8C09-AC09D1CE10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'A2.1'!$G$5:$G$6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'A2.1'!$I$5:$I$6</c:f>
              <c:numCache>
                <c:formatCode>0.00%</c:formatCode>
                <c:ptCount val="2"/>
                <c:pt idx="0">
                  <c:v>0.73326133909287261</c:v>
                </c:pt>
                <c:pt idx="1">
                  <c:v>0.26673866090712745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0-45E9-8C09-AC09D1CE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135616"/>
        <c:axId val="119215232"/>
        <c:axId val="0"/>
      </c:bar3DChart>
      <c:catAx>
        <c:axId val="1191356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215232"/>
        <c:crosses val="autoZero"/>
        <c:auto val="1"/>
        <c:lblAlgn val="ctr"/>
        <c:lblOffset val="100"/>
        <c:noMultiLvlLbl val="0"/>
      </c:catAx>
      <c:valAx>
        <c:axId val="119215232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135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28575</xdr:rowOff>
    </xdr:from>
    <xdr:to>
      <xdr:col>4</xdr:col>
      <xdr:colOff>19051</xdr:colOff>
      <xdr:row>24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3</xdr:row>
      <xdr:rowOff>0</xdr:rowOff>
    </xdr:from>
    <xdr:to>
      <xdr:col>15</xdr:col>
      <xdr:colOff>323850</xdr:colOff>
      <xdr:row>16</xdr:row>
      <xdr:rowOff>85725</xdr:rowOff>
    </xdr:to>
    <xdr:graphicFrame macro="">
      <xdr:nvGraphicFramePr>
        <xdr:cNvPr id="2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14</xdr:row>
      <xdr:rowOff>90487</xdr:rowOff>
    </xdr:from>
    <xdr:to>
      <xdr:col>0</xdr:col>
      <xdr:colOff>2924175</xdr:colOff>
      <xdr:row>24</xdr:row>
      <xdr:rowOff>38100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3200400</xdr:colOff>
      <xdr:row>14</xdr:row>
      <xdr:rowOff>14287</xdr:rowOff>
    </xdr:from>
    <xdr:to>
      <xdr:col>4</xdr:col>
      <xdr:colOff>561975</xdr:colOff>
      <xdr:row>25</xdr:row>
      <xdr:rowOff>171450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14</xdr:row>
      <xdr:rowOff>28575</xdr:rowOff>
    </xdr:from>
    <xdr:to>
      <xdr:col>10</xdr:col>
      <xdr:colOff>523875</xdr:colOff>
      <xdr:row>25</xdr:row>
      <xdr:rowOff>185738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157162</xdr:rowOff>
    </xdr:from>
    <xdr:to>
      <xdr:col>11</xdr:col>
      <xdr:colOff>838200</xdr:colOff>
      <xdr:row>8</xdr:row>
      <xdr:rowOff>66675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1104900</xdr:colOff>
      <xdr:row>0</xdr:row>
      <xdr:rowOff>157162</xdr:rowOff>
    </xdr:from>
    <xdr:to>
      <xdr:col>11</xdr:col>
      <xdr:colOff>3676650</xdr:colOff>
      <xdr:row>9</xdr:row>
      <xdr:rowOff>47625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1304925</xdr:colOff>
      <xdr:row>23</xdr:row>
      <xdr:rowOff>95250</xdr:rowOff>
    </xdr:from>
    <xdr:to>
      <xdr:col>11</xdr:col>
      <xdr:colOff>3876675</xdr:colOff>
      <xdr:row>31</xdr:row>
      <xdr:rowOff>90488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581025</xdr:colOff>
      <xdr:row>23</xdr:row>
      <xdr:rowOff>104775</xdr:rowOff>
    </xdr:from>
    <xdr:to>
      <xdr:col>11</xdr:col>
      <xdr:colOff>1114425</xdr:colOff>
      <xdr:row>30</xdr:row>
      <xdr:rowOff>119063</xdr:rowOff>
    </xdr:to>
    <xdr:graphicFrame macro="">
      <xdr:nvGraphicFramePr>
        <xdr:cNvPr id="5" name="Γράφημα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2</xdr:row>
      <xdr:rowOff>171450</xdr:rowOff>
    </xdr:from>
    <xdr:to>
      <xdr:col>13</xdr:col>
      <xdr:colOff>361950</xdr:colOff>
      <xdr:row>10</xdr:row>
      <xdr:rowOff>119063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438150</xdr:colOff>
      <xdr:row>11</xdr:row>
      <xdr:rowOff>161925</xdr:rowOff>
    </xdr:from>
    <xdr:to>
      <xdr:col>13</xdr:col>
      <xdr:colOff>361950</xdr:colOff>
      <xdr:row>20</xdr:row>
      <xdr:rowOff>71438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23</xdr:row>
      <xdr:rowOff>95250</xdr:rowOff>
    </xdr:from>
    <xdr:to>
      <xdr:col>13</xdr:col>
      <xdr:colOff>590550</xdr:colOff>
      <xdr:row>31</xdr:row>
      <xdr:rowOff>42863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32</xdr:row>
      <xdr:rowOff>66675</xdr:rowOff>
    </xdr:from>
    <xdr:to>
      <xdr:col>14</xdr:col>
      <xdr:colOff>19050</xdr:colOff>
      <xdr:row>40</xdr:row>
      <xdr:rowOff>166688</xdr:rowOff>
    </xdr:to>
    <xdr:graphicFrame macro="">
      <xdr:nvGraphicFramePr>
        <xdr:cNvPr id="5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3333750</xdr:colOff>
      <xdr:row>28</xdr:row>
      <xdr:rowOff>157163</xdr:rowOff>
    </xdr:to>
    <xdr:graphicFrame macro="">
      <xdr:nvGraphicFramePr>
        <xdr:cNvPr id="5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3495675</xdr:colOff>
      <xdr:row>17</xdr:row>
      <xdr:rowOff>9525</xdr:rowOff>
    </xdr:from>
    <xdr:to>
      <xdr:col>2</xdr:col>
      <xdr:colOff>419100</xdr:colOff>
      <xdr:row>28</xdr:row>
      <xdr:rowOff>166688</xdr:rowOff>
    </xdr:to>
    <xdr:graphicFrame macro="">
      <xdr:nvGraphicFramePr>
        <xdr:cNvPr id="7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61912</xdr:rowOff>
    </xdr:from>
    <xdr:to>
      <xdr:col>4</xdr:col>
      <xdr:colOff>514350</xdr:colOff>
      <xdr:row>43</xdr:row>
      <xdr:rowOff>57150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34</xdr:row>
      <xdr:rowOff>33337</xdr:rowOff>
    </xdr:from>
    <xdr:to>
      <xdr:col>12</xdr:col>
      <xdr:colOff>323850</xdr:colOff>
      <xdr:row>48</xdr:row>
      <xdr:rowOff>109537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590550</xdr:colOff>
      <xdr:row>2</xdr:row>
      <xdr:rowOff>161925</xdr:rowOff>
    </xdr:from>
    <xdr:to>
      <xdr:col>25</xdr:col>
      <xdr:colOff>457200</xdr:colOff>
      <xdr:row>13</xdr:row>
      <xdr:rowOff>104775</xdr:rowOff>
    </xdr:to>
    <xdr:graphicFrame macro="">
      <xdr:nvGraphicFramePr>
        <xdr:cNvPr id="6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600075</xdr:colOff>
      <xdr:row>2</xdr:row>
      <xdr:rowOff>161925</xdr:rowOff>
    </xdr:from>
    <xdr:to>
      <xdr:col>30</xdr:col>
      <xdr:colOff>466725</xdr:colOff>
      <xdr:row>13</xdr:row>
      <xdr:rowOff>104775</xdr:rowOff>
    </xdr:to>
    <xdr:graphicFrame macro="">
      <xdr:nvGraphicFramePr>
        <xdr:cNvPr id="7" name="Γράφημα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</xdr:colOff>
      <xdr:row>19</xdr:row>
      <xdr:rowOff>0</xdr:rowOff>
    </xdr:from>
    <xdr:to>
      <xdr:col>26</xdr:col>
      <xdr:colOff>1</xdr:colOff>
      <xdr:row>29</xdr:row>
      <xdr:rowOff>123825</xdr:rowOff>
    </xdr:to>
    <xdr:graphicFrame macro="">
      <xdr:nvGraphicFramePr>
        <xdr:cNvPr id="9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</xdr:colOff>
      <xdr:row>19</xdr:row>
      <xdr:rowOff>0</xdr:rowOff>
    </xdr:from>
    <xdr:to>
      <xdr:col>30</xdr:col>
      <xdr:colOff>457201</xdr:colOff>
      <xdr:row>29</xdr:row>
      <xdr:rowOff>123825</xdr:rowOff>
    </xdr:to>
    <xdr:graphicFrame macro="">
      <xdr:nvGraphicFramePr>
        <xdr:cNvPr id="10" name="Γράφημα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481851</xdr:colOff>
      <xdr:row>0</xdr:row>
      <xdr:rowOff>51548</xdr:rowOff>
    </xdr:from>
    <xdr:to>
      <xdr:col>19</xdr:col>
      <xdr:colOff>291351</xdr:colOff>
      <xdr:row>10</xdr:row>
      <xdr:rowOff>145676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649940</xdr:colOff>
      <xdr:row>0</xdr:row>
      <xdr:rowOff>62753</xdr:rowOff>
    </xdr:from>
    <xdr:to>
      <xdr:col>27</xdr:col>
      <xdr:colOff>168088</xdr:colOff>
      <xdr:row>11</xdr:row>
      <xdr:rowOff>44823</xdr:rowOff>
    </xdr:to>
    <xdr:graphicFrame macro="">
      <xdr:nvGraphicFramePr>
        <xdr:cNvPr id="3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</xdr:colOff>
      <xdr:row>26</xdr:row>
      <xdr:rowOff>104775</xdr:rowOff>
    </xdr:from>
    <xdr:to>
      <xdr:col>19</xdr:col>
      <xdr:colOff>352425</xdr:colOff>
      <xdr:row>41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504825</xdr:colOff>
      <xdr:row>26</xdr:row>
      <xdr:rowOff>85725</xdr:rowOff>
    </xdr:from>
    <xdr:to>
      <xdr:col>27</xdr:col>
      <xdr:colOff>257175</xdr:colOff>
      <xdr:row>41</xdr:row>
      <xdr:rowOff>161925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123824</xdr:rowOff>
    </xdr:from>
    <xdr:to>
      <xdr:col>4</xdr:col>
      <xdr:colOff>1152525</xdr:colOff>
      <xdr:row>49</xdr:row>
      <xdr:rowOff>19049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161925</xdr:colOff>
      <xdr:row>3</xdr:row>
      <xdr:rowOff>57150</xdr:rowOff>
    </xdr:from>
    <xdr:to>
      <xdr:col>42</xdr:col>
      <xdr:colOff>466725</xdr:colOff>
      <xdr:row>17</xdr:row>
      <xdr:rowOff>133350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7"/>
  <sheetViews>
    <sheetView tabSelected="1" workbookViewId="0"/>
  </sheetViews>
  <sheetFormatPr defaultRowHeight="15" x14ac:dyDescent="0.25"/>
  <cols>
    <col min="1" max="1" width="58.85546875" customWidth="1"/>
    <col min="2" max="2" width="7.5703125" bestFit="1" customWidth="1"/>
    <col min="3" max="3" width="4.140625" customWidth="1"/>
    <col min="4" max="4" width="7.140625" bestFit="1" customWidth="1"/>
  </cols>
  <sheetData>
    <row r="1" spans="1:4" x14ac:dyDescent="0.25">
      <c r="A1" t="s">
        <v>146</v>
      </c>
    </row>
    <row r="3" spans="1:4" x14ac:dyDescent="0.25">
      <c r="A3" s="2" t="s">
        <v>1</v>
      </c>
      <c r="B3" s="3" t="s">
        <v>147</v>
      </c>
    </row>
    <row r="4" spans="1:4" x14ac:dyDescent="0.25">
      <c r="A4" s="4" t="s">
        <v>9</v>
      </c>
      <c r="B4" s="53">
        <v>10178</v>
      </c>
      <c r="C4" s="20"/>
      <c r="D4" s="55">
        <f>B4/$B$7</f>
        <v>0.93188060794726235</v>
      </c>
    </row>
    <row r="5" spans="1:4" ht="30" x14ac:dyDescent="0.25">
      <c r="A5" s="6" t="s">
        <v>42</v>
      </c>
      <c r="B5" s="53">
        <v>372</v>
      </c>
      <c r="C5" s="20"/>
      <c r="D5" s="55">
        <f>B5/$B$7</f>
        <v>3.4059696026368796E-2</v>
      </c>
    </row>
    <row r="6" spans="1:4" x14ac:dyDescent="0.25">
      <c r="A6" s="4" t="s">
        <v>11</v>
      </c>
      <c r="B6" s="53">
        <v>372</v>
      </c>
      <c r="C6" s="20"/>
      <c r="D6" s="55">
        <f>B6/$B$7</f>
        <v>3.4059696026368796E-2</v>
      </c>
    </row>
    <row r="7" spans="1:4" x14ac:dyDescent="0.25">
      <c r="A7" s="7" t="s">
        <v>148</v>
      </c>
      <c r="B7" s="24">
        <f>SUM(B4:B6)</f>
        <v>10922</v>
      </c>
      <c r="C7" s="20"/>
      <c r="D7" s="2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57"/>
  <sheetViews>
    <sheetView workbookViewId="0"/>
  </sheetViews>
  <sheetFormatPr defaultRowHeight="15" x14ac:dyDescent="0.25"/>
  <cols>
    <col min="1" max="1" width="31.7109375" customWidth="1"/>
    <col min="2" max="2" width="8.7109375" style="101" bestFit="1" customWidth="1"/>
    <col min="3" max="3" width="8" style="101" customWidth="1"/>
    <col min="4" max="4" width="9.5703125" style="101" customWidth="1"/>
    <col min="5" max="5" width="9.7109375" style="101" customWidth="1"/>
    <col min="6" max="6" width="8.7109375" style="101" bestFit="1" customWidth="1"/>
    <col min="7" max="7" width="9.85546875" style="101" bestFit="1" customWidth="1"/>
    <col min="8" max="8" width="12.140625" style="101" bestFit="1" customWidth="1"/>
    <col min="9" max="9" width="28.42578125" style="101" bestFit="1" customWidth="1"/>
    <col min="10" max="10" width="8.85546875" style="101" bestFit="1" customWidth="1"/>
    <col min="11" max="11" width="8.85546875" style="101" customWidth="1"/>
    <col min="12" max="12" width="8.7109375" style="101" bestFit="1" customWidth="1"/>
    <col min="13" max="13" width="9.85546875" style="101" bestFit="1" customWidth="1"/>
    <col min="14" max="14" width="8.85546875" style="101" bestFit="1" customWidth="1"/>
    <col min="15" max="15" width="9.85546875" style="101" bestFit="1" customWidth="1"/>
    <col min="16" max="18" width="9.140625" style="101"/>
  </cols>
  <sheetData>
    <row r="1" spans="1:14" x14ac:dyDescent="0.25">
      <c r="A1" s="2" t="s">
        <v>244</v>
      </c>
    </row>
    <row r="2" spans="1:14" x14ac:dyDescent="0.25">
      <c r="A2" s="2"/>
    </row>
    <row r="3" spans="1:14" x14ac:dyDescent="0.25">
      <c r="A3" s="2"/>
      <c r="B3" s="279" t="s">
        <v>203</v>
      </c>
      <c r="C3" s="281"/>
      <c r="D3" s="279" t="s">
        <v>204</v>
      </c>
      <c r="E3" s="281"/>
      <c r="I3" s="44"/>
      <c r="J3" s="279" t="s">
        <v>200</v>
      </c>
      <c r="K3" s="284"/>
      <c r="L3" s="279" t="s">
        <v>201</v>
      </c>
      <c r="M3" s="284"/>
      <c r="N3" s="44"/>
    </row>
    <row r="4" spans="1:14" ht="45" x14ac:dyDescent="0.25">
      <c r="A4" s="137" t="s">
        <v>245</v>
      </c>
      <c r="B4" s="154" t="s">
        <v>210</v>
      </c>
      <c r="C4" s="138" t="s">
        <v>184</v>
      </c>
      <c r="D4" s="154" t="s">
        <v>210</v>
      </c>
      <c r="E4" s="138" t="s">
        <v>184</v>
      </c>
      <c r="F4" s="139" t="s">
        <v>168</v>
      </c>
      <c r="G4" s="103" t="s">
        <v>184</v>
      </c>
      <c r="I4" s="155" t="s">
        <v>245</v>
      </c>
      <c r="J4" s="114" t="s">
        <v>210</v>
      </c>
      <c r="K4" s="141" t="s">
        <v>246</v>
      </c>
      <c r="L4" s="114" t="s">
        <v>210</v>
      </c>
      <c r="M4" s="141" t="s">
        <v>246</v>
      </c>
      <c r="N4" s="100" t="s">
        <v>168</v>
      </c>
    </row>
    <row r="5" spans="1:14" ht="15.75" x14ac:dyDescent="0.25">
      <c r="A5" s="142" t="s">
        <v>247</v>
      </c>
      <c r="B5" s="88">
        <v>3778</v>
      </c>
      <c r="C5" s="115">
        <f>B5/$B$18</f>
        <v>0.68628519527702092</v>
      </c>
      <c r="D5" s="88">
        <v>3914</v>
      </c>
      <c r="E5" s="115">
        <f>D5/$D$18</f>
        <v>0.72254015137530003</v>
      </c>
      <c r="F5" s="236">
        <f>B5+D5</f>
        <v>7692</v>
      </c>
      <c r="G5" s="115">
        <f>F5/$F$18</f>
        <v>0.70426661783556121</v>
      </c>
      <c r="H5" s="212"/>
      <c r="I5" s="143" t="s">
        <v>247</v>
      </c>
      <c r="J5" s="88">
        <v>1911</v>
      </c>
      <c r="K5" s="156">
        <f>J5/N5</f>
        <v>0.24843993759750391</v>
      </c>
      <c r="L5" s="88">
        <v>5781</v>
      </c>
      <c r="M5" s="156">
        <f>L5/N5</f>
        <v>0.75156006240249607</v>
      </c>
      <c r="N5" s="86">
        <f>J5+L5</f>
        <v>7692</v>
      </c>
    </row>
    <row r="6" spans="1:14" ht="15.75" x14ac:dyDescent="0.25">
      <c r="A6" s="142" t="s">
        <v>248</v>
      </c>
      <c r="B6" s="88">
        <v>695</v>
      </c>
      <c r="C6" s="115">
        <f t="shared" ref="C6:C17" si="0">B6/$B$18</f>
        <v>0.1262488646684832</v>
      </c>
      <c r="D6" s="88">
        <v>794</v>
      </c>
      <c r="E6" s="115">
        <f t="shared" ref="E6:E17" si="1">D6/$D$18</f>
        <v>0.14657559534797859</v>
      </c>
      <c r="F6" s="236">
        <f t="shared" ref="F6:F17" si="2">B6+D6</f>
        <v>1489</v>
      </c>
      <c r="G6" s="115">
        <f t="shared" ref="G6:G17" si="3">F6/$F$18</f>
        <v>0.13633034242812672</v>
      </c>
      <c r="H6" s="212"/>
      <c r="I6" s="143" t="s">
        <v>248</v>
      </c>
      <c r="J6" s="88">
        <v>452</v>
      </c>
      <c r="K6" s="156">
        <f t="shared" ref="K6:K17" si="4">J6/N6</f>
        <v>0.30355943586299527</v>
      </c>
      <c r="L6" s="88">
        <v>1037</v>
      </c>
      <c r="M6" s="156">
        <f t="shared" ref="M6:M17" si="5">L6/N6</f>
        <v>0.69644056413700473</v>
      </c>
      <c r="N6" s="86">
        <f t="shared" ref="N6:N17" si="6">J6+L6</f>
        <v>1489</v>
      </c>
    </row>
    <row r="7" spans="1:14" ht="15.75" x14ac:dyDescent="0.25">
      <c r="A7" s="142" t="s">
        <v>101</v>
      </c>
      <c r="B7" s="88">
        <v>221</v>
      </c>
      <c r="C7" s="115">
        <f t="shared" si="0"/>
        <v>4.0145322434150775E-2</v>
      </c>
      <c r="D7" s="88">
        <v>171</v>
      </c>
      <c r="E7" s="115">
        <f t="shared" si="1"/>
        <v>3.1567288166882035E-2</v>
      </c>
      <c r="F7" s="236">
        <f t="shared" si="2"/>
        <v>392</v>
      </c>
      <c r="G7" s="115">
        <f t="shared" si="3"/>
        <v>3.5890862479399377E-2</v>
      </c>
      <c r="H7" s="212"/>
      <c r="I7" s="143" t="s">
        <v>101</v>
      </c>
      <c r="J7" s="88">
        <v>94</v>
      </c>
      <c r="K7" s="115">
        <f t="shared" si="4"/>
        <v>0.23979591836734693</v>
      </c>
      <c r="L7" s="88">
        <v>298</v>
      </c>
      <c r="M7" s="115">
        <f t="shared" si="5"/>
        <v>0.76020408163265307</v>
      </c>
      <c r="N7" s="86">
        <f t="shared" si="6"/>
        <v>392</v>
      </c>
    </row>
    <row r="8" spans="1:14" ht="15.75" x14ac:dyDescent="0.25">
      <c r="A8" s="142" t="s">
        <v>249</v>
      </c>
      <c r="B8" s="88">
        <v>166</v>
      </c>
      <c r="C8" s="115">
        <f t="shared" si="0"/>
        <v>3.0154405086285196E-2</v>
      </c>
      <c r="D8" s="88">
        <v>128</v>
      </c>
      <c r="E8" s="115">
        <f t="shared" si="1"/>
        <v>2.3629315119069596E-2</v>
      </c>
      <c r="F8" s="236">
        <f t="shared" si="2"/>
        <v>294</v>
      </c>
      <c r="G8" s="115">
        <f t="shared" si="3"/>
        <v>2.6918146859549533E-2</v>
      </c>
      <c r="H8" s="212"/>
      <c r="I8" s="143" t="s">
        <v>249</v>
      </c>
      <c r="J8" s="88">
        <v>81</v>
      </c>
      <c r="K8" s="115">
        <f t="shared" si="4"/>
        <v>0.27551020408163263</v>
      </c>
      <c r="L8" s="88">
        <v>213</v>
      </c>
      <c r="M8" s="115">
        <f t="shared" si="5"/>
        <v>0.72448979591836737</v>
      </c>
      <c r="N8" s="86">
        <f t="shared" si="6"/>
        <v>294</v>
      </c>
    </row>
    <row r="9" spans="1:14" ht="15.75" x14ac:dyDescent="0.25">
      <c r="A9" s="142" t="s">
        <v>250</v>
      </c>
      <c r="B9" s="88">
        <v>132</v>
      </c>
      <c r="C9" s="115">
        <f t="shared" si="0"/>
        <v>2.3978201634877384E-2</v>
      </c>
      <c r="D9" s="88">
        <v>139</v>
      </c>
      <c r="E9" s="115">
        <f t="shared" si="1"/>
        <v>2.5659959387114639E-2</v>
      </c>
      <c r="F9" s="236">
        <f t="shared" si="2"/>
        <v>271</v>
      </c>
      <c r="G9" s="115">
        <f t="shared" si="3"/>
        <v>2.4812305438564365E-2</v>
      </c>
      <c r="H9" s="212"/>
      <c r="I9" s="143" t="s">
        <v>250</v>
      </c>
      <c r="J9" s="88">
        <v>72</v>
      </c>
      <c r="K9" s="115">
        <f t="shared" si="4"/>
        <v>0.26568265682656828</v>
      </c>
      <c r="L9" s="88">
        <v>199</v>
      </c>
      <c r="M9" s="115">
        <f t="shared" si="5"/>
        <v>0.73431734317343178</v>
      </c>
      <c r="N9" s="86">
        <f t="shared" si="6"/>
        <v>271</v>
      </c>
    </row>
    <row r="10" spans="1:14" ht="15.75" x14ac:dyDescent="0.25">
      <c r="A10" s="142" t="s">
        <v>251</v>
      </c>
      <c r="B10" s="88">
        <v>196</v>
      </c>
      <c r="C10" s="115">
        <f t="shared" si="0"/>
        <v>3.5603996366939145E-2</v>
      </c>
      <c r="D10" s="88">
        <v>52</v>
      </c>
      <c r="E10" s="115">
        <f t="shared" si="1"/>
        <v>9.5994092671220239E-3</v>
      </c>
      <c r="F10" s="236">
        <f t="shared" si="2"/>
        <v>248</v>
      </c>
      <c r="G10" s="115">
        <f t="shared" si="3"/>
        <v>2.2706464017579198E-2</v>
      </c>
      <c r="H10" s="212"/>
      <c r="I10" s="143" t="s">
        <v>251</v>
      </c>
      <c r="J10" s="88">
        <v>50</v>
      </c>
      <c r="K10" s="115">
        <f t="shared" si="4"/>
        <v>0.20161290322580644</v>
      </c>
      <c r="L10" s="88">
        <v>198</v>
      </c>
      <c r="M10" s="115">
        <f t="shared" si="5"/>
        <v>0.79838709677419351</v>
      </c>
      <c r="N10" s="86">
        <f t="shared" si="6"/>
        <v>248</v>
      </c>
    </row>
    <row r="11" spans="1:14" ht="15.75" x14ac:dyDescent="0.25">
      <c r="A11" s="142" t="s">
        <v>252</v>
      </c>
      <c r="B11" s="88">
        <v>103</v>
      </c>
      <c r="C11" s="115">
        <f t="shared" si="0"/>
        <v>1.8710263396911897E-2</v>
      </c>
      <c r="D11" s="88">
        <v>94</v>
      </c>
      <c r="E11" s="115">
        <f t="shared" si="1"/>
        <v>1.7352778290566733E-2</v>
      </c>
      <c r="F11" s="236">
        <f t="shared" si="2"/>
        <v>197</v>
      </c>
      <c r="G11" s="115">
        <f t="shared" si="3"/>
        <v>1.8036989562351217E-2</v>
      </c>
      <c r="H11" s="212"/>
      <c r="I11" s="143" t="s">
        <v>252</v>
      </c>
      <c r="J11" s="88">
        <v>44</v>
      </c>
      <c r="K11" s="115">
        <f t="shared" si="4"/>
        <v>0.2233502538071066</v>
      </c>
      <c r="L11" s="88">
        <v>153</v>
      </c>
      <c r="M11" s="115">
        <f t="shared" si="5"/>
        <v>0.7766497461928934</v>
      </c>
      <c r="N11" s="86">
        <f t="shared" si="6"/>
        <v>197</v>
      </c>
    </row>
    <row r="12" spans="1:14" ht="15.75" x14ac:dyDescent="0.25">
      <c r="A12" s="142" t="s">
        <v>253</v>
      </c>
      <c r="B12" s="88">
        <v>87</v>
      </c>
      <c r="C12" s="115">
        <f t="shared" si="0"/>
        <v>1.5803814713896459E-2</v>
      </c>
      <c r="D12" s="88">
        <v>83</v>
      </c>
      <c r="E12" s="115">
        <f t="shared" si="1"/>
        <v>1.5322134022521691E-2</v>
      </c>
      <c r="F12" s="236">
        <f t="shared" si="2"/>
        <v>170</v>
      </c>
      <c r="G12" s="115">
        <f t="shared" si="3"/>
        <v>1.5564914850759934E-2</v>
      </c>
      <c r="H12" s="212"/>
      <c r="I12" s="143" t="s">
        <v>253</v>
      </c>
      <c r="J12" s="88">
        <v>48</v>
      </c>
      <c r="K12" s="156">
        <f t="shared" si="4"/>
        <v>0.28235294117647058</v>
      </c>
      <c r="L12" s="88">
        <v>122</v>
      </c>
      <c r="M12" s="156">
        <f t="shared" si="5"/>
        <v>0.71764705882352942</v>
      </c>
      <c r="N12" s="86">
        <f t="shared" si="6"/>
        <v>170</v>
      </c>
    </row>
    <row r="13" spans="1:14" ht="15.75" x14ac:dyDescent="0.25">
      <c r="A13" s="142" t="s">
        <v>254</v>
      </c>
      <c r="B13" s="88">
        <v>33</v>
      </c>
      <c r="C13" s="115">
        <f t="shared" si="0"/>
        <v>5.9945504087193461E-3</v>
      </c>
      <c r="D13" s="88">
        <v>18</v>
      </c>
      <c r="E13" s="115">
        <f t="shared" si="1"/>
        <v>3.322872438619162E-3</v>
      </c>
      <c r="F13" s="236">
        <f t="shared" si="2"/>
        <v>51</v>
      </c>
      <c r="G13" s="115">
        <f t="shared" si="3"/>
        <v>4.6694744552279802E-3</v>
      </c>
      <c r="H13" s="212"/>
      <c r="I13" s="143" t="s">
        <v>254</v>
      </c>
      <c r="J13" s="88">
        <v>7</v>
      </c>
      <c r="K13" s="115">
        <f t="shared" si="4"/>
        <v>0.13725490196078433</v>
      </c>
      <c r="L13" s="88">
        <v>44</v>
      </c>
      <c r="M13" s="115">
        <f t="shared" si="5"/>
        <v>0.86274509803921573</v>
      </c>
      <c r="N13" s="86">
        <f t="shared" si="6"/>
        <v>51</v>
      </c>
    </row>
    <row r="14" spans="1:14" ht="15.75" x14ac:dyDescent="0.25">
      <c r="A14" s="142" t="s">
        <v>255</v>
      </c>
      <c r="B14" s="88">
        <v>59</v>
      </c>
      <c r="C14" s="115">
        <f t="shared" si="0"/>
        <v>1.0717529518619437E-2</v>
      </c>
      <c r="D14" s="88">
        <v>0</v>
      </c>
      <c r="E14" s="115">
        <f t="shared" si="1"/>
        <v>0</v>
      </c>
      <c r="F14" s="236">
        <f t="shared" si="2"/>
        <v>59</v>
      </c>
      <c r="G14" s="115">
        <f t="shared" si="3"/>
        <v>5.4019410364402123E-3</v>
      </c>
      <c r="H14" s="212"/>
      <c r="I14" s="143" t="s">
        <v>255</v>
      </c>
      <c r="J14" s="88">
        <v>4</v>
      </c>
      <c r="K14" s="115">
        <f t="shared" si="4"/>
        <v>6.7796610169491525E-2</v>
      </c>
      <c r="L14" s="88">
        <v>55</v>
      </c>
      <c r="M14" s="115">
        <f t="shared" si="5"/>
        <v>0.93220338983050843</v>
      </c>
      <c r="N14" s="86">
        <f t="shared" si="6"/>
        <v>59</v>
      </c>
    </row>
    <row r="15" spans="1:14" ht="15.75" x14ac:dyDescent="0.25">
      <c r="A15" s="142" t="s">
        <v>256</v>
      </c>
      <c r="B15" s="88">
        <v>13</v>
      </c>
      <c r="C15" s="115">
        <f t="shared" si="0"/>
        <v>2.3614895549500456E-3</v>
      </c>
      <c r="D15" s="88">
        <v>23</v>
      </c>
      <c r="E15" s="115">
        <f t="shared" si="1"/>
        <v>4.2458925604578176E-3</v>
      </c>
      <c r="F15" s="236">
        <f t="shared" si="2"/>
        <v>36</v>
      </c>
      <c r="G15" s="115">
        <f t="shared" si="3"/>
        <v>3.2960996154550448E-3</v>
      </c>
      <c r="H15" s="212"/>
      <c r="I15" s="143" t="s">
        <v>256</v>
      </c>
      <c r="J15" s="88">
        <v>14</v>
      </c>
      <c r="K15" s="115">
        <f t="shared" si="4"/>
        <v>0.3888888888888889</v>
      </c>
      <c r="L15" s="88">
        <v>22</v>
      </c>
      <c r="M15" s="115">
        <f t="shared" si="5"/>
        <v>0.61111111111111116</v>
      </c>
      <c r="N15" s="86">
        <f t="shared" si="6"/>
        <v>36</v>
      </c>
    </row>
    <row r="16" spans="1:14" ht="15.75" x14ac:dyDescent="0.25">
      <c r="A16" s="142" t="s">
        <v>257</v>
      </c>
      <c r="B16" s="88">
        <v>12</v>
      </c>
      <c r="C16" s="115">
        <f t="shared" si="0"/>
        <v>2.1798365122615805E-3</v>
      </c>
      <c r="D16" s="88">
        <v>0</v>
      </c>
      <c r="E16" s="115">
        <f t="shared" si="1"/>
        <v>0</v>
      </c>
      <c r="F16" s="236">
        <f t="shared" si="2"/>
        <v>12</v>
      </c>
      <c r="G16" s="115">
        <f t="shared" si="3"/>
        <v>1.0986998718183483E-3</v>
      </c>
      <c r="H16" s="212"/>
      <c r="I16" s="143" t="s">
        <v>257</v>
      </c>
      <c r="J16" s="88">
        <v>1</v>
      </c>
      <c r="K16" s="115">
        <f t="shared" si="4"/>
        <v>8.3333333333333329E-2</v>
      </c>
      <c r="L16" s="88">
        <v>11</v>
      </c>
      <c r="M16" s="115">
        <f t="shared" si="5"/>
        <v>0.91666666666666663</v>
      </c>
      <c r="N16" s="86">
        <f t="shared" si="6"/>
        <v>12</v>
      </c>
    </row>
    <row r="17" spans="1:18" ht="15.75" x14ac:dyDescent="0.25">
      <c r="A17" s="142" t="s">
        <v>258</v>
      </c>
      <c r="B17" s="88">
        <v>10</v>
      </c>
      <c r="C17" s="115">
        <f t="shared" si="0"/>
        <v>1.8165304268846503E-3</v>
      </c>
      <c r="D17" s="88">
        <v>1</v>
      </c>
      <c r="E17" s="115">
        <f t="shared" si="1"/>
        <v>1.8460402436773122E-4</v>
      </c>
      <c r="F17" s="237">
        <f t="shared" si="2"/>
        <v>11</v>
      </c>
      <c r="G17" s="115">
        <f t="shared" si="3"/>
        <v>1.0071415491668192E-3</v>
      </c>
      <c r="H17" s="212"/>
      <c r="I17" s="143" t="s">
        <v>258</v>
      </c>
      <c r="J17" s="88">
        <v>0</v>
      </c>
      <c r="K17" s="115">
        <f t="shared" si="4"/>
        <v>0</v>
      </c>
      <c r="L17" s="88">
        <v>11</v>
      </c>
      <c r="M17" s="115">
        <f t="shared" si="5"/>
        <v>1</v>
      </c>
      <c r="N17" s="86">
        <f t="shared" si="6"/>
        <v>11</v>
      </c>
    </row>
    <row r="18" spans="1:18" x14ac:dyDescent="0.25">
      <c r="A18" s="144" t="s">
        <v>148</v>
      </c>
      <c r="B18" s="83">
        <f>SUM(B5:B17)</f>
        <v>5505</v>
      </c>
      <c r="C18" s="85"/>
      <c r="D18" s="83">
        <f>SUM(D5:D17)</f>
        <v>5417</v>
      </c>
      <c r="E18" s="85"/>
      <c r="F18" s="84">
        <f>SUM(F5:F17)</f>
        <v>10922</v>
      </c>
      <c r="G18" s="98"/>
      <c r="I18" s="144" t="s">
        <v>148</v>
      </c>
      <c r="J18" s="83">
        <f>SUM(J5:J17)</f>
        <v>2778</v>
      </c>
      <c r="K18" s="85"/>
      <c r="L18" s="83">
        <f>SUM(L5:L17)</f>
        <v>8144</v>
      </c>
      <c r="M18" s="85"/>
      <c r="N18" s="85">
        <f>SUM(N5:N17)</f>
        <v>10922</v>
      </c>
    </row>
    <row r="21" spans="1:18" x14ac:dyDescent="0.25">
      <c r="A21" s="2" t="s">
        <v>259</v>
      </c>
    </row>
    <row r="23" spans="1:18" x14ac:dyDescent="0.25">
      <c r="B23" s="285" t="s">
        <v>239</v>
      </c>
      <c r="C23" s="286"/>
      <c r="D23" s="252" t="s">
        <v>394</v>
      </c>
      <c r="E23" s="249"/>
      <c r="F23" s="252" t="s">
        <v>395</v>
      </c>
      <c r="G23" s="252" t="s">
        <v>394</v>
      </c>
      <c r="H23" s="44"/>
      <c r="I23" s="44"/>
    </row>
    <row r="24" spans="1:18" ht="36.75" x14ac:dyDescent="0.25">
      <c r="A24" s="145" t="s">
        <v>245</v>
      </c>
      <c r="B24" s="146" t="s">
        <v>260</v>
      </c>
      <c r="C24" s="147" t="s">
        <v>261</v>
      </c>
      <c r="D24" s="147" t="s">
        <v>262</v>
      </c>
      <c r="E24" s="160" t="s">
        <v>168</v>
      </c>
      <c r="F24" s="148" t="s">
        <v>263</v>
      </c>
      <c r="G24" s="148" t="s">
        <v>263</v>
      </c>
      <c r="R24"/>
    </row>
    <row r="25" spans="1:18" x14ac:dyDescent="0.25">
      <c r="A25" s="142" t="s">
        <v>247</v>
      </c>
      <c r="B25" s="88">
        <v>7131</v>
      </c>
      <c r="C25" s="86">
        <v>304</v>
      </c>
      <c r="D25" s="86">
        <v>257</v>
      </c>
      <c r="E25" s="47">
        <f>B25+C25+D25</f>
        <v>7692</v>
      </c>
      <c r="F25" s="149">
        <f t="shared" ref="F25:F37" si="7">(B25+C25)/E25</f>
        <v>0.96658866354654183</v>
      </c>
      <c r="G25" s="150">
        <f>(D25)/E25</f>
        <v>3.3411336453458139E-2</v>
      </c>
      <c r="R25"/>
    </row>
    <row r="26" spans="1:18" x14ac:dyDescent="0.25">
      <c r="A26" s="142" t="s">
        <v>248</v>
      </c>
      <c r="B26" s="88">
        <v>1399</v>
      </c>
      <c r="C26" s="86">
        <v>36</v>
      </c>
      <c r="D26" s="86">
        <v>54</v>
      </c>
      <c r="E26" s="47">
        <f t="shared" ref="E26:E38" si="8">B26+C26+D26</f>
        <v>1489</v>
      </c>
      <c r="F26" s="149">
        <f t="shared" si="7"/>
        <v>0.96373404969778376</v>
      </c>
      <c r="G26" s="150">
        <f t="shared" ref="G26:G37" si="9">(D26)/E26</f>
        <v>3.626595030221625E-2</v>
      </c>
      <c r="R26"/>
    </row>
    <row r="27" spans="1:18" x14ac:dyDescent="0.25">
      <c r="A27" s="142" t="s">
        <v>101</v>
      </c>
      <c r="B27" s="88">
        <v>385</v>
      </c>
      <c r="C27" s="86">
        <v>0</v>
      </c>
      <c r="D27" s="86">
        <v>7</v>
      </c>
      <c r="E27" s="47">
        <f t="shared" si="8"/>
        <v>392</v>
      </c>
      <c r="F27" s="150">
        <f t="shared" si="7"/>
        <v>0.9821428571428571</v>
      </c>
      <c r="G27" s="150">
        <f t="shared" si="9"/>
        <v>1.7857142857142856E-2</v>
      </c>
      <c r="R27"/>
    </row>
    <row r="28" spans="1:18" x14ac:dyDescent="0.25">
      <c r="A28" s="142" t="s">
        <v>249</v>
      </c>
      <c r="B28" s="88">
        <v>286</v>
      </c>
      <c r="C28" s="86">
        <v>1</v>
      </c>
      <c r="D28" s="86">
        <v>7</v>
      </c>
      <c r="E28" s="47">
        <f t="shared" si="8"/>
        <v>294</v>
      </c>
      <c r="F28" s="150">
        <f t="shared" si="7"/>
        <v>0.97619047619047616</v>
      </c>
      <c r="G28" s="150">
        <f t="shared" si="9"/>
        <v>2.3809523809523808E-2</v>
      </c>
      <c r="R28"/>
    </row>
    <row r="29" spans="1:18" x14ac:dyDescent="0.25">
      <c r="A29" s="142" t="s">
        <v>250</v>
      </c>
      <c r="B29" s="88">
        <v>233</v>
      </c>
      <c r="C29" s="86">
        <v>22</v>
      </c>
      <c r="D29" s="86">
        <v>16</v>
      </c>
      <c r="E29" s="47">
        <f t="shared" si="8"/>
        <v>271</v>
      </c>
      <c r="F29" s="150">
        <f t="shared" si="7"/>
        <v>0.94095940959409596</v>
      </c>
      <c r="G29" s="150">
        <f t="shared" si="9"/>
        <v>5.9040590405904057E-2</v>
      </c>
      <c r="R29"/>
    </row>
    <row r="30" spans="1:18" x14ac:dyDescent="0.25">
      <c r="A30" s="142" t="s">
        <v>251</v>
      </c>
      <c r="B30" s="88">
        <v>240</v>
      </c>
      <c r="C30" s="86">
        <v>0</v>
      </c>
      <c r="D30" s="86">
        <v>8</v>
      </c>
      <c r="E30" s="47">
        <f t="shared" si="8"/>
        <v>248</v>
      </c>
      <c r="F30" s="150">
        <f t="shared" si="7"/>
        <v>0.967741935483871</v>
      </c>
      <c r="G30" s="150">
        <f t="shared" si="9"/>
        <v>3.2258064516129031E-2</v>
      </c>
      <c r="R30"/>
    </row>
    <row r="31" spans="1:18" x14ac:dyDescent="0.25">
      <c r="A31" s="142" t="s">
        <v>252</v>
      </c>
      <c r="B31" s="88">
        <v>190</v>
      </c>
      <c r="C31" s="86">
        <v>0</v>
      </c>
      <c r="D31" s="86">
        <v>7</v>
      </c>
      <c r="E31" s="47">
        <f t="shared" si="8"/>
        <v>197</v>
      </c>
      <c r="F31" s="150">
        <f t="shared" si="7"/>
        <v>0.96446700507614214</v>
      </c>
      <c r="G31" s="150">
        <f t="shared" si="9"/>
        <v>3.553299492385787E-2</v>
      </c>
      <c r="R31"/>
    </row>
    <row r="32" spans="1:18" x14ac:dyDescent="0.25">
      <c r="A32" s="142" t="s">
        <v>253</v>
      </c>
      <c r="B32" s="88">
        <v>156</v>
      </c>
      <c r="C32" s="86">
        <v>3</v>
      </c>
      <c r="D32" s="86">
        <v>11</v>
      </c>
      <c r="E32" s="47">
        <f t="shared" si="8"/>
        <v>170</v>
      </c>
      <c r="F32" s="150">
        <f t="shared" si="7"/>
        <v>0.93529411764705883</v>
      </c>
      <c r="G32" s="150">
        <f t="shared" si="9"/>
        <v>6.4705882352941183E-2</v>
      </c>
      <c r="R32"/>
    </row>
    <row r="33" spans="1:18" x14ac:dyDescent="0.25">
      <c r="A33" s="142" t="s">
        <v>254</v>
      </c>
      <c r="B33" s="88">
        <v>47</v>
      </c>
      <c r="C33" s="86">
        <v>3</v>
      </c>
      <c r="D33" s="86">
        <v>1</v>
      </c>
      <c r="E33" s="47">
        <f t="shared" si="8"/>
        <v>51</v>
      </c>
      <c r="F33" s="150">
        <f t="shared" si="7"/>
        <v>0.98039215686274506</v>
      </c>
      <c r="G33" s="150">
        <f t="shared" si="9"/>
        <v>1.9607843137254902E-2</v>
      </c>
      <c r="R33"/>
    </row>
    <row r="34" spans="1:18" x14ac:dyDescent="0.25">
      <c r="A34" s="142" t="s">
        <v>255</v>
      </c>
      <c r="B34" s="88">
        <v>56</v>
      </c>
      <c r="C34" s="86">
        <v>1</v>
      </c>
      <c r="D34" s="86">
        <v>2</v>
      </c>
      <c r="E34" s="47">
        <f t="shared" si="8"/>
        <v>59</v>
      </c>
      <c r="F34" s="150">
        <f t="shared" si="7"/>
        <v>0.96610169491525422</v>
      </c>
      <c r="G34" s="150">
        <f t="shared" si="9"/>
        <v>3.3898305084745763E-2</v>
      </c>
      <c r="R34"/>
    </row>
    <row r="35" spans="1:18" x14ac:dyDescent="0.25">
      <c r="A35" s="142" t="s">
        <v>256</v>
      </c>
      <c r="B35" s="88">
        <v>36</v>
      </c>
      <c r="C35" s="86">
        <v>0</v>
      </c>
      <c r="D35" s="86">
        <v>0</v>
      </c>
      <c r="E35" s="47">
        <f t="shared" si="8"/>
        <v>36</v>
      </c>
      <c r="F35" s="150">
        <f t="shared" si="7"/>
        <v>1</v>
      </c>
      <c r="G35" s="150">
        <f t="shared" si="9"/>
        <v>0</v>
      </c>
      <c r="R35"/>
    </row>
    <row r="36" spans="1:18" x14ac:dyDescent="0.25">
      <c r="A36" s="142" t="s">
        <v>257</v>
      </c>
      <c r="B36" s="88">
        <v>9</v>
      </c>
      <c r="C36" s="86">
        <v>1</v>
      </c>
      <c r="D36" s="86">
        <v>2</v>
      </c>
      <c r="E36" s="47">
        <f t="shared" si="8"/>
        <v>12</v>
      </c>
      <c r="F36" s="150">
        <f t="shared" si="7"/>
        <v>0.83333333333333337</v>
      </c>
      <c r="G36" s="150">
        <f t="shared" si="9"/>
        <v>0.16666666666666666</v>
      </c>
      <c r="R36"/>
    </row>
    <row r="37" spans="1:18" x14ac:dyDescent="0.25">
      <c r="A37" s="142" t="s">
        <v>258</v>
      </c>
      <c r="B37" s="88">
        <v>10</v>
      </c>
      <c r="C37" s="86">
        <v>1</v>
      </c>
      <c r="D37" s="86">
        <v>0</v>
      </c>
      <c r="E37" s="47">
        <f t="shared" si="8"/>
        <v>11</v>
      </c>
      <c r="F37" s="151">
        <f t="shared" si="7"/>
        <v>1</v>
      </c>
      <c r="G37" s="151">
        <f t="shared" si="9"/>
        <v>0</v>
      </c>
      <c r="R37"/>
    </row>
    <row r="38" spans="1:18" x14ac:dyDescent="0.25">
      <c r="A38" s="144" t="s">
        <v>148</v>
      </c>
      <c r="B38" s="83">
        <f>SUM(B25:B37)</f>
        <v>10178</v>
      </c>
      <c r="C38" s="85">
        <f>SUM(C25:C37)</f>
        <v>372</v>
      </c>
      <c r="D38" s="85">
        <f>SUM(D25:D37)</f>
        <v>372</v>
      </c>
      <c r="E38" s="85">
        <f t="shared" si="8"/>
        <v>10922</v>
      </c>
      <c r="F38" s="249"/>
      <c r="G38" s="249"/>
      <c r="R38"/>
    </row>
    <row r="41" spans="1:18" x14ac:dyDescent="0.25">
      <c r="A41" s="42" t="s">
        <v>264</v>
      </c>
    </row>
    <row r="43" spans="1:18" ht="30" x14ac:dyDescent="0.25">
      <c r="A43" s="140" t="s">
        <v>245</v>
      </c>
      <c r="B43" s="161" t="s">
        <v>213</v>
      </c>
      <c r="C43" s="161" t="s">
        <v>265</v>
      </c>
      <c r="D43" s="161" t="s">
        <v>266</v>
      </c>
      <c r="E43" s="161" t="s">
        <v>267</v>
      </c>
      <c r="F43" s="113" t="s">
        <v>222</v>
      </c>
      <c r="G43" s="100" t="s">
        <v>168</v>
      </c>
      <c r="I43" s="26" t="s">
        <v>245</v>
      </c>
      <c r="J43" s="152" t="s">
        <v>213</v>
      </c>
      <c r="K43" s="152" t="s">
        <v>265</v>
      </c>
      <c r="L43" s="152" t="s">
        <v>266</v>
      </c>
      <c r="M43" s="152" t="s">
        <v>267</v>
      </c>
      <c r="N43" s="43" t="s">
        <v>222</v>
      </c>
      <c r="O43" s="43" t="s">
        <v>168</v>
      </c>
      <c r="Q43" s="153" t="s">
        <v>268</v>
      </c>
      <c r="R43" s="153" t="s">
        <v>269</v>
      </c>
    </row>
    <row r="44" spans="1:18" x14ac:dyDescent="0.25">
      <c r="A44" s="143" t="s">
        <v>247</v>
      </c>
      <c r="B44" s="47">
        <v>3234</v>
      </c>
      <c r="C44" s="47">
        <v>2069</v>
      </c>
      <c r="D44" s="47">
        <v>1934</v>
      </c>
      <c r="E44" s="47">
        <v>445</v>
      </c>
      <c r="F44" s="47">
        <v>10</v>
      </c>
      <c r="G44" s="86">
        <f>SUM(B44:F44)</f>
        <v>7692</v>
      </c>
      <c r="I44" s="39" t="s">
        <v>247</v>
      </c>
      <c r="J44" s="46">
        <f>B44/$G$44</f>
        <v>0.4204368174726989</v>
      </c>
      <c r="K44" s="46">
        <f>C44/$G$44</f>
        <v>0.26898075923036924</v>
      </c>
      <c r="L44" s="46">
        <f>D44/$G$44</f>
        <v>0.25143005720228812</v>
      </c>
      <c r="M44" s="46">
        <f>E44/$G$44</f>
        <v>5.7852314092563702E-2</v>
      </c>
      <c r="N44" s="46">
        <f>F44/$G$44</f>
        <v>1.3000520020800832E-3</v>
      </c>
      <c r="O44" s="46">
        <f>SUM(J44:N44)</f>
        <v>1</v>
      </c>
      <c r="Q44" s="55">
        <f>J44+K44</f>
        <v>0.68941757670306814</v>
      </c>
      <c r="R44" s="55">
        <f>L44+M44</f>
        <v>0.30928237129485181</v>
      </c>
    </row>
    <row r="45" spans="1:18" x14ac:dyDescent="0.25">
      <c r="A45" s="143" t="s">
        <v>248</v>
      </c>
      <c r="B45" s="47">
        <v>561</v>
      </c>
      <c r="C45" s="47">
        <v>384</v>
      </c>
      <c r="D45" s="47">
        <v>456</v>
      </c>
      <c r="E45" s="47">
        <v>87</v>
      </c>
      <c r="F45" s="47">
        <v>1</v>
      </c>
      <c r="G45" s="86">
        <f t="shared" ref="G45:G56" si="10">SUM(B45:F45)</f>
        <v>1489</v>
      </c>
      <c r="I45" s="39" t="s">
        <v>248</v>
      </c>
      <c r="J45" s="46">
        <f>B45/$G$45</f>
        <v>0.37676292813969109</v>
      </c>
      <c r="K45" s="46">
        <f t="shared" ref="K45:O45" si="11">C45/$G$45</f>
        <v>0.25789120214909333</v>
      </c>
      <c r="L45" s="46">
        <f t="shared" si="11"/>
        <v>0.30624580255204836</v>
      </c>
      <c r="M45" s="46">
        <f t="shared" si="11"/>
        <v>5.8428475486903962E-2</v>
      </c>
      <c r="N45" s="46">
        <f t="shared" si="11"/>
        <v>6.7159167226326397E-4</v>
      </c>
      <c r="O45" s="46">
        <f t="shared" si="11"/>
        <v>1</v>
      </c>
      <c r="Q45" s="55">
        <f t="shared" ref="Q45:Q56" si="12">J45+K45</f>
        <v>0.63465413028878448</v>
      </c>
      <c r="R45" s="9">
        <f t="shared" ref="R45:R56" si="13">L45+M45</f>
        <v>0.3646742780389523</v>
      </c>
    </row>
    <row r="46" spans="1:18" x14ac:dyDescent="0.25">
      <c r="A46" s="143" t="s">
        <v>101</v>
      </c>
      <c r="B46" s="47">
        <v>165</v>
      </c>
      <c r="C46" s="47">
        <v>129</v>
      </c>
      <c r="D46" s="47">
        <v>87</v>
      </c>
      <c r="E46" s="47">
        <v>10</v>
      </c>
      <c r="F46" s="47">
        <v>1</v>
      </c>
      <c r="G46" s="86">
        <f t="shared" si="10"/>
        <v>392</v>
      </c>
      <c r="I46" s="39" t="s">
        <v>101</v>
      </c>
      <c r="J46" s="46">
        <f>B46/$G$46</f>
        <v>0.42091836734693877</v>
      </c>
      <c r="K46" s="46">
        <f t="shared" ref="K46:O46" si="14">C46/$G$46</f>
        <v>0.32908163265306123</v>
      </c>
      <c r="L46" s="46">
        <f t="shared" si="14"/>
        <v>0.22193877551020408</v>
      </c>
      <c r="M46" s="46">
        <f t="shared" si="14"/>
        <v>2.5510204081632654E-2</v>
      </c>
      <c r="N46" s="46">
        <f t="shared" si="14"/>
        <v>2.5510204081632651E-3</v>
      </c>
      <c r="O46" s="46">
        <f t="shared" si="14"/>
        <v>1</v>
      </c>
      <c r="Q46" s="55">
        <f t="shared" si="12"/>
        <v>0.75</v>
      </c>
      <c r="R46" s="55">
        <f t="shared" si="13"/>
        <v>0.24744897959183673</v>
      </c>
    </row>
    <row r="47" spans="1:18" x14ac:dyDescent="0.25">
      <c r="A47" s="143" t="s">
        <v>249</v>
      </c>
      <c r="B47" s="47">
        <v>157</v>
      </c>
      <c r="C47" s="47">
        <v>76</v>
      </c>
      <c r="D47" s="47">
        <v>52</v>
      </c>
      <c r="E47" s="47">
        <v>8</v>
      </c>
      <c r="F47" s="47">
        <v>1</v>
      </c>
      <c r="G47" s="86">
        <f t="shared" si="10"/>
        <v>294</v>
      </c>
      <c r="I47" s="39" t="s">
        <v>249</v>
      </c>
      <c r="J47" s="46">
        <f>B47/$G$47</f>
        <v>0.53401360544217691</v>
      </c>
      <c r="K47" s="46">
        <f t="shared" ref="K47:O47" si="15">C47/$G$47</f>
        <v>0.25850340136054423</v>
      </c>
      <c r="L47" s="46">
        <f t="shared" si="15"/>
        <v>0.17687074829931973</v>
      </c>
      <c r="M47" s="46">
        <f t="shared" si="15"/>
        <v>2.7210884353741496E-2</v>
      </c>
      <c r="N47" s="46">
        <f t="shared" si="15"/>
        <v>3.4013605442176869E-3</v>
      </c>
      <c r="O47" s="46">
        <f t="shared" si="15"/>
        <v>1</v>
      </c>
      <c r="Q47" s="55">
        <f t="shared" si="12"/>
        <v>0.79251700680272119</v>
      </c>
      <c r="R47" s="55">
        <f t="shared" si="13"/>
        <v>0.20408163265306123</v>
      </c>
    </row>
    <row r="48" spans="1:18" x14ac:dyDescent="0.25">
      <c r="A48" s="143" t="s">
        <v>250</v>
      </c>
      <c r="B48" s="47">
        <v>119</v>
      </c>
      <c r="C48" s="47">
        <v>86</v>
      </c>
      <c r="D48" s="47">
        <v>57</v>
      </c>
      <c r="E48" s="47">
        <v>9</v>
      </c>
      <c r="F48" s="47">
        <v>0</v>
      </c>
      <c r="G48" s="86">
        <f t="shared" si="10"/>
        <v>271</v>
      </c>
      <c r="I48" s="39" t="s">
        <v>250</v>
      </c>
      <c r="J48" s="46">
        <f>B48/$G$48</f>
        <v>0.43911439114391143</v>
      </c>
      <c r="K48" s="46">
        <f t="shared" ref="K48:O48" si="16">C48/$G$48</f>
        <v>0.31734317343173429</v>
      </c>
      <c r="L48" s="46">
        <f t="shared" si="16"/>
        <v>0.21033210332103322</v>
      </c>
      <c r="M48" s="46">
        <f t="shared" si="16"/>
        <v>3.3210332103321034E-2</v>
      </c>
      <c r="N48" s="46">
        <f t="shared" si="16"/>
        <v>0</v>
      </c>
      <c r="O48" s="46">
        <f t="shared" si="16"/>
        <v>1</v>
      </c>
      <c r="Q48" s="55">
        <f t="shared" si="12"/>
        <v>0.75645756457564572</v>
      </c>
      <c r="R48" s="55">
        <f t="shared" si="13"/>
        <v>0.24354243542435425</v>
      </c>
    </row>
    <row r="49" spans="1:18" x14ac:dyDescent="0.25">
      <c r="A49" s="143" t="s">
        <v>251</v>
      </c>
      <c r="B49" s="47">
        <v>156</v>
      </c>
      <c r="C49" s="47">
        <v>50</v>
      </c>
      <c r="D49" s="47">
        <v>39</v>
      </c>
      <c r="E49" s="47">
        <v>3</v>
      </c>
      <c r="F49" s="47">
        <v>0</v>
      </c>
      <c r="G49" s="86">
        <f t="shared" si="10"/>
        <v>248</v>
      </c>
      <c r="I49" s="39" t="s">
        <v>251</v>
      </c>
      <c r="J49" s="46">
        <f>B49/$G$49</f>
        <v>0.62903225806451613</v>
      </c>
      <c r="K49" s="46">
        <f t="shared" ref="K49:O49" si="17">C49/$G$49</f>
        <v>0.20161290322580644</v>
      </c>
      <c r="L49" s="46">
        <f t="shared" si="17"/>
        <v>0.15725806451612903</v>
      </c>
      <c r="M49" s="46">
        <f t="shared" si="17"/>
        <v>1.2096774193548387E-2</v>
      </c>
      <c r="N49" s="46">
        <f t="shared" si="17"/>
        <v>0</v>
      </c>
      <c r="O49" s="46">
        <f t="shared" si="17"/>
        <v>1</v>
      </c>
      <c r="Q49" s="55">
        <f t="shared" si="12"/>
        <v>0.83064516129032251</v>
      </c>
      <c r="R49" s="55">
        <f t="shared" si="13"/>
        <v>0.16935483870967741</v>
      </c>
    </row>
    <row r="50" spans="1:18" x14ac:dyDescent="0.25">
      <c r="A50" s="143" t="s">
        <v>252</v>
      </c>
      <c r="B50" s="47">
        <v>114</v>
      </c>
      <c r="C50" s="47">
        <v>50</v>
      </c>
      <c r="D50" s="47">
        <v>25</v>
      </c>
      <c r="E50" s="47">
        <v>8</v>
      </c>
      <c r="F50" s="47">
        <v>0</v>
      </c>
      <c r="G50" s="86">
        <f t="shared" si="10"/>
        <v>197</v>
      </c>
      <c r="I50" s="39" t="s">
        <v>252</v>
      </c>
      <c r="J50" s="46">
        <f>B50/$G$50</f>
        <v>0.57868020304568524</v>
      </c>
      <c r="K50" s="46">
        <f t="shared" ref="K50:O50" si="18">C50/$G$50</f>
        <v>0.25380710659898476</v>
      </c>
      <c r="L50" s="46">
        <f t="shared" si="18"/>
        <v>0.12690355329949238</v>
      </c>
      <c r="M50" s="46">
        <f t="shared" si="18"/>
        <v>4.060913705583756E-2</v>
      </c>
      <c r="N50" s="46">
        <f t="shared" si="18"/>
        <v>0</v>
      </c>
      <c r="O50" s="46">
        <f t="shared" si="18"/>
        <v>1</v>
      </c>
      <c r="Q50" s="55">
        <f t="shared" si="12"/>
        <v>0.83248730964466999</v>
      </c>
      <c r="R50" s="55">
        <f t="shared" si="13"/>
        <v>0.16751269035532995</v>
      </c>
    </row>
    <row r="51" spans="1:18" x14ac:dyDescent="0.25">
      <c r="A51" s="143" t="s">
        <v>253</v>
      </c>
      <c r="B51" s="47">
        <v>84</v>
      </c>
      <c r="C51" s="47">
        <v>40</v>
      </c>
      <c r="D51" s="47">
        <v>40</v>
      </c>
      <c r="E51" s="47">
        <v>5</v>
      </c>
      <c r="F51" s="47">
        <v>1</v>
      </c>
      <c r="G51" s="86">
        <f t="shared" si="10"/>
        <v>170</v>
      </c>
      <c r="I51" s="39" t="s">
        <v>253</v>
      </c>
      <c r="J51" s="46">
        <f>B51/$G$51</f>
        <v>0.49411764705882355</v>
      </c>
      <c r="K51" s="46">
        <f t="shared" ref="K51:O51" si="19">C51/$G$51</f>
        <v>0.23529411764705882</v>
      </c>
      <c r="L51" s="46">
        <f t="shared" si="19"/>
        <v>0.23529411764705882</v>
      </c>
      <c r="M51" s="46">
        <f t="shared" si="19"/>
        <v>2.9411764705882353E-2</v>
      </c>
      <c r="N51" s="46">
        <f t="shared" si="19"/>
        <v>5.8823529411764705E-3</v>
      </c>
      <c r="O51" s="46">
        <f t="shared" si="19"/>
        <v>1</v>
      </c>
      <c r="Q51" s="55">
        <f t="shared" si="12"/>
        <v>0.72941176470588243</v>
      </c>
      <c r="R51" s="55">
        <f t="shared" si="13"/>
        <v>0.26470588235294118</v>
      </c>
    </row>
    <row r="52" spans="1:18" x14ac:dyDescent="0.25">
      <c r="A52" s="143" t="s">
        <v>254</v>
      </c>
      <c r="B52" s="47">
        <v>32</v>
      </c>
      <c r="C52" s="47">
        <v>14</v>
      </c>
      <c r="D52" s="47">
        <v>3</v>
      </c>
      <c r="E52" s="47">
        <v>2</v>
      </c>
      <c r="F52" s="47">
        <v>0</v>
      </c>
      <c r="G52" s="86">
        <f t="shared" si="10"/>
        <v>51</v>
      </c>
      <c r="I52" s="39" t="s">
        <v>254</v>
      </c>
      <c r="J52" s="46">
        <f>B52/$G$52</f>
        <v>0.62745098039215685</v>
      </c>
      <c r="K52" s="46">
        <f t="shared" ref="K52:O52" si="20">C52/$G$52</f>
        <v>0.27450980392156865</v>
      </c>
      <c r="L52" s="46">
        <f t="shared" si="20"/>
        <v>5.8823529411764705E-2</v>
      </c>
      <c r="M52" s="46">
        <f t="shared" si="20"/>
        <v>3.9215686274509803E-2</v>
      </c>
      <c r="N52" s="46">
        <f t="shared" si="20"/>
        <v>0</v>
      </c>
      <c r="O52" s="46">
        <f t="shared" si="20"/>
        <v>1</v>
      </c>
      <c r="Q52" s="55">
        <f t="shared" si="12"/>
        <v>0.90196078431372551</v>
      </c>
      <c r="R52" s="55">
        <f t="shared" si="13"/>
        <v>9.8039215686274508E-2</v>
      </c>
    </row>
    <row r="53" spans="1:18" x14ac:dyDescent="0.25">
      <c r="A53" s="143" t="s">
        <v>255</v>
      </c>
      <c r="B53" s="47">
        <v>43</v>
      </c>
      <c r="C53" s="47">
        <v>11</v>
      </c>
      <c r="D53" s="47">
        <v>5</v>
      </c>
      <c r="E53" s="47">
        <v>0</v>
      </c>
      <c r="F53" s="47">
        <v>0</v>
      </c>
      <c r="G53" s="86">
        <f t="shared" si="10"/>
        <v>59</v>
      </c>
      <c r="I53" s="39" t="s">
        <v>255</v>
      </c>
      <c r="J53" s="46">
        <f>B53/$G$53</f>
        <v>0.72881355932203384</v>
      </c>
      <c r="K53" s="46">
        <f t="shared" ref="K53:O53" si="21">C53/$G$53</f>
        <v>0.1864406779661017</v>
      </c>
      <c r="L53" s="46">
        <f t="shared" si="21"/>
        <v>8.4745762711864403E-2</v>
      </c>
      <c r="M53" s="46">
        <f t="shared" si="21"/>
        <v>0</v>
      </c>
      <c r="N53" s="46">
        <f t="shared" si="21"/>
        <v>0</v>
      </c>
      <c r="O53" s="46">
        <f t="shared" si="21"/>
        <v>1</v>
      </c>
      <c r="Q53" s="55">
        <f t="shared" si="12"/>
        <v>0.9152542372881356</v>
      </c>
      <c r="R53" s="55">
        <f t="shared" si="13"/>
        <v>8.4745762711864403E-2</v>
      </c>
    </row>
    <row r="54" spans="1:18" x14ac:dyDescent="0.25">
      <c r="A54" s="143" t="s">
        <v>256</v>
      </c>
      <c r="B54" s="47">
        <v>26</v>
      </c>
      <c r="C54" s="47">
        <v>5</v>
      </c>
      <c r="D54" s="47">
        <v>5</v>
      </c>
      <c r="E54" s="47">
        <v>0</v>
      </c>
      <c r="F54" s="47">
        <v>0</v>
      </c>
      <c r="G54" s="86">
        <f t="shared" si="10"/>
        <v>36</v>
      </c>
      <c r="I54" s="39" t="s">
        <v>256</v>
      </c>
      <c r="J54" s="46">
        <f>B54/$G$54</f>
        <v>0.72222222222222221</v>
      </c>
      <c r="K54" s="46">
        <f t="shared" ref="K54:O54" si="22">C54/$G$54</f>
        <v>0.1388888888888889</v>
      </c>
      <c r="L54" s="46">
        <f t="shared" si="22"/>
        <v>0.1388888888888889</v>
      </c>
      <c r="M54" s="46">
        <f t="shared" si="22"/>
        <v>0</v>
      </c>
      <c r="N54" s="46">
        <f t="shared" si="22"/>
        <v>0</v>
      </c>
      <c r="O54" s="46">
        <f t="shared" si="22"/>
        <v>1</v>
      </c>
      <c r="Q54" s="55">
        <f t="shared" si="12"/>
        <v>0.86111111111111116</v>
      </c>
      <c r="R54" s="55">
        <f t="shared" si="13"/>
        <v>0.1388888888888889</v>
      </c>
    </row>
    <row r="55" spans="1:18" x14ac:dyDescent="0.25">
      <c r="A55" s="143" t="s">
        <v>257</v>
      </c>
      <c r="B55" s="47">
        <v>5</v>
      </c>
      <c r="C55" s="47">
        <v>3</v>
      </c>
      <c r="D55" s="47">
        <v>4</v>
      </c>
      <c r="E55" s="47">
        <v>0</v>
      </c>
      <c r="F55" s="47">
        <v>0</v>
      </c>
      <c r="G55" s="86">
        <f t="shared" si="10"/>
        <v>12</v>
      </c>
      <c r="I55" s="39" t="s">
        <v>257</v>
      </c>
      <c r="J55" s="46">
        <f>B55/$G$55</f>
        <v>0.41666666666666669</v>
      </c>
      <c r="K55" s="46">
        <f t="shared" ref="K55:O55" si="23">C55/$G$55</f>
        <v>0.25</v>
      </c>
      <c r="L55" s="46">
        <f t="shared" si="23"/>
        <v>0.33333333333333331</v>
      </c>
      <c r="M55" s="46">
        <f t="shared" si="23"/>
        <v>0</v>
      </c>
      <c r="N55" s="46">
        <f t="shared" si="23"/>
        <v>0</v>
      </c>
      <c r="O55" s="46">
        <f t="shared" si="23"/>
        <v>1</v>
      </c>
      <c r="Q55" s="55">
        <f t="shared" si="12"/>
        <v>0.66666666666666674</v>
      </c>
      <c r="R55" s="55">
        <f t="shared" si="13"/>
        <v>0.33333333333333331</v>
      </c>
    </row>
    <row r="56" spans="1:18" x14ac:dyDescent="0.25">
      <c r="A56" s="143" t="s">
        <v>258</v>
      </c>
      <c r="B56" s="47">
        <v>9</v>
      </c>
      <c r="C56" s="47">
        <v>0</v>
      </c>
      <c r="D56" s="47">
        <v>1</v>
      </c>
      <c r="E56" s="47">
        <v>0</v>
      </c>
      <c r="F56" s="47">
        <v>1</v>
      </c>
      <c r="G56" s="86">
        <f t="shared" si="10"/>
        <v>11</v>
      </c>
      <c r="I56" s="39" t="s">
        <v>258</v>
      </c>
      <c r="J56" s="46">
        <f>B56/$G$56</f>
        <v>0.81818181818181823</v>
      </c>
      <c r="K56" s="46">
        <f t="shared" ref="K56:O56" si="24">C56/$G$56</f>
        <v>0</v>
      </c>
      <c r="L56" s="46">
        <f t="shared" si="24"/>
        <v>9.0909090909090912E-2</v>
      </c>
      <c r="M56" s="46">
        <f t="shared" si="24"/>
        <v>0</v>
      </c>
      <c r="N56" s="46">
        <f t="shared" si="24"/>
        <v>9.0909090909090912E-2</v>
      </c>
      <c r="O56" s="46">
        <f t="shared" si="24"/>
        <v>1</v>
      </c>
      <c r="Q56" s="55">
        <f t="shared" si="12"/>
        <v>0.81818181818181823</v>
      </c>
      <c r="R56" s="55">
        <f t="shared" si="13"/>
        <v>9.0909090909090912E-2</v>
      </c>
    </row>
    <row r="57" spans="1:18" x14ac:dyDescent="0.25">
      <c r="A57" s="162" t="s">
        <v>148</v>
      </c>
      <c r="B57" s="163">
        <f>SUM(B44:B56)</f>
        <v>4705</v>
      </c>
      <c r="C57" s="163">
        <f>SUM(C44:C56)</f>
        <v>2917</v>
      </c>
      <c r="D57" s="163">
        <f>SUM(D44:D56)</f>
        <v>2708</v>
      </c>
      <c r="E57" s="163">
        <f>SUM(E44:E56)</f>
        <v>577</v>
      </c>
      <c r="F57" s="163">
        <f>SUM(F44:F56)</f>
        <v>15</v>
      </c>
      <c r="G57" s="85">
        <f>B57+C57+D57+E57+F57</f>
        <v>10922</v>
      </c>
    </row>
  </sheetData>
  <mergeCells count="5">
    <mergeCell ref="B3:C3"/>
    <mergeCell ref="D3:E3"/>
    <mergeCell ref="J3:K3"/>
    <mergeCell ref="L3:M3"/>
    <mergeCell ref="B23:C2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D94"/>
  <sheetViews>
    <sheetView workbookViewId="0">
      <selection activeCell="Z1" sqref="Z1:AA58"/>
    </sheetView>
  </sheetViews>
  <sheetFormatPr defaultRowHeight="15" x14ac:dyDescent="0.25"/>
  <cols>
    <col min="1" max="1" width="35.42578125" customWidth="1"/>
    <col min="2" max="2" width="7.42578125" bestFit="1" customWidth="1"/>
    <col min="3" max="3" width="7.28515625" customWidth="1"/>
    <col min="4" max="4" width="6.5703125" customWidth="1"/>
    <col min="5" max="6" width="6.140625" customWidth="1"/>
    <col min="7" max="7" width="8.140625" bestFit="1" customWidth="1"/>
    <col min="8" max="8" width="7.28515625" customWidth="1"/>
    <col min="9" max="9" width="7.42578125" bestFit="1" customWidth="1"/>
    <col min="11" max="11" width="35.42578125" customWidth="1"/>
    <col min="12" max="12" width="8.7109375" bestFit="1" customWidth="1"/>
    <col min="13" max="13" width="8.85546875" customWidth="1"/>
    <col min="14" max="14" width="7.7109375" customWidth="1"/>
    <col min="15" max="15" width="8.42578125" bestFit="1" customWidth="1"/>
    <col min="18" max="18" width="10.85546875" bestFit="1" customWidth="1"/>
    <col min="19" max="19" width="12" bestFit="1" customWidth="1"/>
    <col min="21" max="21" width="20.7109375" style="189" bestFit="1" customWidth="1"/>
    <col min="22" max="22" width="5" style="189" bestFit="1" customWidth="1"/>
    <col min="23" max="23" width="23.7109375" customWidth="1"/>
    <col min="26" max="26" width="22.140625" customWidth="1"/>
    <col min="29" max="30" width="9.140625" style="189"/>
  </cols>
  <sheetData>
    <row r="1" spans="1:27" x14ac:dyDescent="0.25">
      <c r="A1" s="2" t="s">
        <v>270</v>
      </c>
      <c r="K1" s="2" t="s">
        <v>271</v>
      </c>
      <c r="U1" s="189" t="s">
        <v>281</v>
      </c>
      <c r="W1" s="189" t="s">
        <v>283</v>
      </c>
      <c r="X1">
        <v>1532</v>
      </c>
      <c r="Z1" s="189" t="s">
        <v>41</v>
      </c>
      <c r="AA1">
        <v>1393</v>
      </c>
    </row>
    <row r="2" spans="1:27" x14ac:dyDescent="0.25">
      <c r="U2" s="189" t="s">
        <v>77</v>
      </c>
      <c r="W2" s="189" t="s">
        <v>41</v>
      </c>
      <c r="X2">
        <v>1052</v>
      </c>
      <c r="Z2" s="189" t="s">
        <v>283</v>
      </c>
      <c r="AA2">
        <v>978</v>
      </c>
    </row>
    <row r="3" spans="1:27" x14ac:dyDescent="0.25">
      <c r="A3" s="34" t="s">
        <v>272</v>
      </c>
      <c r="B3" s="164" t="s">
        <v>210</v>
      </c>
      <c r="C3" s="103" t="s">
        <v>184</v>
      </c>
      <c r="K3" s="34" t="s">
        <v>272</v>
      </c>
      <c r="L3" s="139" t="s">
        <v>210</v>
      </c>
      <c r="M3" s="103" t="s">
        <v>184</v>
      </c>
      <c r="U3" s="189" t="s">
        <v>282</v>
      </c>
      <c r="W3" s="189" t="s">
        <v>282</v>
      </c>
      <c r="X3">
        <v>628</v>
      </c>
      <c r="Z3" s="189" t="s">
        <v>286</v>
      </c>
      <c r="AA3">
        <v>639</v>
      </c>
    </row>
    <row r="4" spans="1:27" x14ac:dyDescent="0.25">
      <c r="A4" s="142" t="s">
        <v>45</v>
      </c>
      <c r="B4" s="47">
        <v>1393</v>
      </c>
      <c r="C4" s="130">
        <f>B4/$B$30</f>
        <v>0.24008962426749397</v>
      </c>
      <c r="D4" s="165"/>
      <c r="E4" s="165"/>
      <c r="F4" s="165"/>
      <c r="K4" s="142" t="s">
        <v>49</v>
      </c>
      <c r="L4" s="47">
        <v>1532</v>
      </c>
      <c r="M4" s="130">
        <f t="shared" ref="M4:M17" si="0">L4/$L$30</f>
        <v>0.29921874999999998</v>
      </c>
      <c r="U4" s="189" t="s">
        <v>41</v>
      </c>
      <c r="W4" s="189" t="s">
        <v>286</v>
      </c>
      <c r="X4">
        <v>392</v>
      </c>
      <c r="Z4" s="189" t="s">
        <v>282</v>
      </c>
      <c r="AA4">
        <v>567</v>
      </c>
    </row>
    <row r="5" spans="1:27" x14ac:dyDescent="0.25">
      <c r="A5" s="142" t="s">
        <v>53</v>
      </c>
      <c r="B5" s="47">
        <v>978</v>
      </c>
      <c r="C5" s="130">
        <f t="shared" ref="C5:C29" si="1">B5/$B$30</f>
        <v>0.16856256463288521</v>
      </c>
      <c r="D5" s="165"/>
      <c r="E5" s="165"/>
      <c r="F5" s="165"/>
      <c r="K5" s="142" t="s">
        <v>40</v>
      </c>
      <c r="L5" s="47">
        <v>1052</v>
      </c>
      <c r="M5" s="130">
        <f t="shared" si="0"/>
        <v>0.20546875000000001</v>
      </c>
      <c r="U5" s="189" t="s">
        <v>131</v>
      </c>
      <c r="W5" s="189" t="s">
        <v>284</v>
      </c>
      <c r="X5">
        <v>270</v>
      </c>
      <c r="Z5" s="189" t="s">
        <v>281</v>
      </c>
      <c r="AA5">
        <v>463</v>
      </c>
    </row>
    <row r="6" spans="1:27" x14ac:dyDescent="0.25">
      <c r="A6" s="142" t="s">
        <v>67</v>
      </c>
      <c r="B6" s="47">
        <v>639</v>
      </c>
      <c r="C6" s="130">
        <f t="shared" si="1"/>
        <v>0.11013443640124095</v>
      </c>
      <c r="D6" s="165"/>
      <c r="E6" s="165"/>
      <c r="F6" s="165"/>
      <c r="K6" s="142" t="s">
        <v>105</v>
      </c>
      <c r="L6" s="47">
        <v>628</v>
      </c>
      <c r="M6" s="130">
        <f t="shared" si="0"/>
        <v>0.12265624999999999</v>
      </c>
      <c r="U6" s="189" t="s">
        <v>137</v>
      </c>
      <c r="W6" s="189" t="s">
        <v>295</v>
      </c>
      <c r="X6">
        <v>255</v>
      </c>
      <c r="Z6" s="189" t="s">
        <v>295</v>
      </c>
      <c r="AA6">
        <v>316</v>
      </c>
    </row>
    <row r="7" spans="1:27" x14ac:dyDescent="0.25">
      <c r="A7" s="142" t="s">
        <v>110</v>
      </c>
      <c r="B7" s="47">
        <v>567</v>
      </c>
      <c r="C7" s="130">
        <f t="shared" si="1"/>
        <v>9.7724922440537751E-2</v>
      </c>
      <c r="D7" s="165"/>
      <c r="E7" s="165"/>
      <c r="F7" s="165"/>
      <c r="K7" s="142" t="s">
        <v>61</v>
      </c>
      <c r="L7" s="47">
        <v>392</v>
      </c>
      <c r="M7" s="130">
        <f t="shared" si="0"/>
        <v>7.6562500000000006E-2</v>
      </c>
      <c r="U7" s="189" t="s">
        <v>88</v>
      </c>
      <c r="W7" s="189" t="s">
        <v>281</v>
      </c>
      <c r="X7">
        <v>160</v>
      </c>
      <c r="Z7" s="189" t="s">
        <v>284</v>
      </c>
      <c r="AA7">
        <v>226</v>
      </c>
    </row>
    <row r="8" spans="1:27" x14ac:dyDescent="0.25">
      <c r="A8" s="142" t="s">
        <v>39</v>
      </c>
      <c r="B8" s="47">
        <v>463</v>
      </c>
      <c r="C8" s="130">
        <f t="shared" si="1"/>
        <v>7.9800068941744226E-2</v>
      </c>
      <c r="D8" s="165"/>
      <c r="E8" s="165"/>
      <c r="F8" s="165"/>
      <c r="K8" s="142" t="s">
        <v>59</v>
      </c>
      <c r="L8" s="47">
        <v>270</v>
      </c>
      <c r="M8" s="130">
        <f t="shared" si="0"/>
        <v>5.2734375E-2</v>
      </c>
      <c r="U8" s="189" t="s">
        <v>79</v>
      </c>
      <c r="W8" s="189" t="s">
        <v>93</v>
      </c>
      <c r="X8">
        <v>105</v>
      </c>
      <c r="Z8" s="189" t="s">
        <v>93</v>
      </c>
      <c r="AA8">
        <v>137</v>
      </c>
    </row>
    <row r="9" spans="1:27" x14ac:dyDescent="0.25">
      <c r="A9" s="142" t="s">
        <v>69</v>
      </c>
      <c r="B9" s="47">
        <v>316</v>
      </c>
      <c r="C9" s="130">
        <f t="shared" si="1"/>
        <v>5.4463977938641848E-2</v>
      </c>
      <c r="D9" s="165"/>
      <c r="E9" s="165"/>
      <c r="F9" s="165"/>
      <c r="K9" s="142" t="s">
        <v>63</v>
      </c>
      <c r="L9" s="47">
        <v>255</v>
      </c>
      <c r="M9" s="130">
        <f t="shared" si="0"/>
        <v>4.98046875E-2</v>
      </c>
      <c r="U9" s="189" t="s">
        <v>283</v>
      </c>
      <c r="W9" s="189" t="s">
        <v>79</v>
      </c>
      <c r="X9">
        <v>101</v>
      </c>
      <c r="Z9" s="189" t="s">
        <v>287</v>
      </c>
      <c r="AA9">
        <v>119</v>
      </c>
    </row>
    <row r="10" spans="1:27" x14ac:dyDescent="0.25">
      <c r="A10" s="142" t="s">
        <v>60</v>
      </c>
      <c r="B10" s="47">
        <v>226</v>
      </c>
      <c r="C10" s="130">
        <f t="shared" si="1"/>
        <v>3.8952085487762841E-2</v>
      </c>
      <c r="D10" s="165"/>
      <c r="E10" s="165"/>
      <c r="F10" s="165"/>
      <c r="K10" s="142" t="s">
        <v>31</v>
      </c>
      <c r="L10" s="47">
        <v>160</v>
      </c>
      <c r="M10" s="130">
        <f t="shared" si="0"/>
        <v>3.125E-2</v>
      </c>
      <c r="U10" s="189" t="s">
        <v>141</v>
      </c>
      <c r="W10" s="189" t="s">
        <v>87</v>
      </c>
      <c r="X10">
        <v>83</v>
      </c>
      <c r="Z10" s="189" t="s">
        <v>51</v>
      </c>
      <c r="AA10">
        <v>105</v>
      </c>
    </row>
    <row r="11" spans="1:27" x14ac:dyDescent="0.25">
      <c r="A11" s="142" t="s">
        <v>99</v>
      </c>
      <c r="B11" s="47">
        <v>137</v>
      </c>
      <c r="C11" s="130">
        <f t="shared" si="1"/>
        <v>2.3612547397449155E-2</v>
      </c>
      <c r="D11" s="165"/>
      <c r="E11" s="165"/>
      <c r="F11" s="165"/>
      <c r="K11" s="142" t="s">
        <v>92</v>
      </c>
      <c r="L11" s="47">
        <v>105</v>
      </c>
      <c r="M11" s="130">
        <f t="shared" si="0"/>
        <v>2.05078125E-2</v>
      </c>
      <c r="U11" s="189" t="s">
        <v>284</v>
      </c>
      <c r="W11" s="189" t="s">
        <v>287</v>
      </c>
      <c r="X11">
        <v>74</v>
      </c>
      <c r="Z11" s="189" t="s">
        <v>122</v>
      </c>
      <c r="AA11">
        <v>87</v>
      </c>
    </row>
    <row r="12" spans="1:27" x14ac:dyDescent="0.25">
      <c r="A12" s="142" t="s">
        <v>116</v>
      </c>
      <c r="B12" s="47">
        <v>119</v>
      </c>
      <c r="C12" s="130">
        <f t="shared" si="1"/>
        <v>2.0510168907273352E-2</v>
      </c>
      <c r="D12" s="165"/>
      <c r="E12" s="165"/>
      <c r="F12" s="165"/>
      <c r="K12" s="142" t="s">
        <v>78</v>
      </c>
      <c r="L12" s="47">
        <v>101</v>
      </c>
      <c r="M12" s="130">
        <f t="shared" si="0"/>
        <v>1.9726562499999999E-2</v>
      </c>
      <c r="U12" s="189" t="s">
        <v>285</v>
      </c>
      <c r="W12" s="189" t="s">
        <v>133</v>
      </c>
      <c r="X12">
        <v>69</v>
      </c>
      <c r="Z12" s="189" t="s">
        <v>79</v>
      </c>
      <c r="AA12">
        <v>78</v>
      </c>
    </row>
    <row r="13" spans="1:27" x14ac:dyDescent="0.25">
      <c r="A13" s="142" t="s">
        <v>124</v>
      </c>
      <c r="B13" s="47">
        <v>105</v>
      </c>
      <c r="C13" s="130">
        <f t="shared" si="1"/>
        <v>1.8097207859358842E-2</v>
      </c>
      <c r="D13" s="165"/>
      <c r="E13" s="165"/>
      <c r="F13" s="165"/>
      <c r="K13" s="142" t="s">
        <v>86</v>
      </c>
      <c r="L13" s="47">
        <v>83</v>
      </c>
      <c r="M13" s="130">
        <f t="shared" si="0"/>
        <v>1.6210937500000001E-2</v>
      </c>
      <c r="U13" s="189" t="s">
        <v>286</v>
      </c>
      <c r="W13" s="189" t="s">
        <v>288</v>
      </c>
      <c r="X13">
        <v>54</v>
      </c>
      <c r="Z13" s="189" t="s">
        <v>87</v>
      </c>
      <c r="AA13">
        <v>76</v>
      </c>
    </row>
    <row r="14" spans="1:27" x14ac:dyDescent="0.25">
      <c r="A14" s="142" t="s">
        <v>123</v>
      </c>
      <c r="B14" s="47">
        <v>87</v>
      </c>
      <c r="C14" s="130">
        <f t="shared" si="1"/>
        <v>1.4994829369183039E-2</v>
      </c>
      <c r="D14" s="165"/>
      <c r="E14" s="165"/>
      <c r="F14" s="165"/>
      <c r="K14" s="142" t="s">
        <v>111</v>
      </c>
      <c r="L14" s="47">
        <v>74</v>
      </c>
      <c r="M14" s="130">
        <f t="shared" si="0"/>
        <v>1.4453125000000001E-2</v>
      </c>
      <c r="U14" s="189" t="s">
        <v>24</v>
      </c>
      <c r="W14" s="189" t="s">
        <v>77</v>
      </c>
      <c r="X14">
        <v>40</v>
      </c>
      <c r="Z14" s="189" t="s">
        <v>133</v>
      </c>
      <c r="AA14">
        <v>62</v>
      </c>
    </row>
    <row r="15" spans="1:27" x14ac:dyDescent="0.25">
      <c r="A15" s="142" t="s">
        <v>81</v>
      </c>
      <c r="B15" s="47">
        <v>78</v>
      </c>
      <c r="C15" s="130">
        <f t="shared" si="1"/>
        <v>1.344364012409514E-2</v>
      </c>
      <c r="D15" s="165"/>
      <c r="E15" s="165"/>
      <c r="F15" s="165"/>
      <c r="K15" s="142" t="s">
        <v>132</v>
      </c>
      <c r="L15" s="47">
        <v>69</v>
      </c>
      <c r="M15" s="130">
        <f t="shared" si="0"/>
        <v>1.3476562500000001E-2</v>
      </c>
      <c r="U15" s="189" t="s">
        <v>287</v>
      </c>
      <c r="W15" s="189" t="s">
        <v>292</v>
      </c>
      <c r="X15">
        <v>40</v>
      </c>
      <c r="Z15" s="189" t="s">
        <v>288</v>
      </c>
      <c r="AA15">
        <v>53</v>
      </c>
    </row>
    <row r="16" spans="1:27" x14ac:dyDescent="0.25">
      <c r="A16" s="142" t="s">
        <v>90</v>
      </c>
      <c r="B16" s="47">
        <v>76</v>
      </c>
      <c r="C16" s="130">
        <f t="shared" si="1"/>
        <v>1.3098931402964495E-2</v>
      </c>
      <c r="D16" s="165"/>
      <c r="E16" s="165"/>
      <c r="F16" s="165"/>
      <c r="K16" s="142" t="s">
        <v>126</v>
      </c>
      <c r="L16" s="47">
        <v>54</v>
      </c>
      <c r="M16" s="130">
        <f t="shared" si="0"/>
        <v>1.0546875000000001E-2</v>
      </c>
      <c r="U16" s="189" t="s">
        <v>68</v>
      </c>
      <c r="W16" s="189" t="s">
        <v>131</v>
      </c>
      <c r="X16">
        <v>35</v>
      </c>
      <c r="Z16" s="189" t="s">
        <v>292</v>
      </c>
      <c r="AA16">
        <v>50</v>
      </c>
    </row>
    <row r="17" spans="1:27" x14ac:dyDescent="0.25">
      <c r="A17" s="142" t="s">
        <v>138</v>
      </c>
      <c r="B17" s="47">
        <v>62</v>
      </c>
      <c r="C17" s="130">
        <f t="shared" si="1"/>
        <v>1.0685970355049982E-2</v>
      </c>
      <c r="D17" s="165"/>
      <c r="E17" s="165"/>
      <c r="F17" s="165"/>
      <c r="K17" s="142" t="s">
        <v>76</v>
      </c>
      <c r="L17" s="47">
        <v>40</v>
      </c>
      <c r="M17" s="130">
        <f t="shared" si="0"/>
        <v>7.8125E-3</v>
      </c>
      <c r="U17" s="189" t="s">
        <v>288</v>
      </c>
      <c r="W17" s="189" t="s">
        <v>97</v>
      </c>
      <c r="X17">
        <v>33</v>
      </c>
      <c r="Z17" s="189" t="s">
        <v>77</v>
      </c>
      <c r="AA17">
        <v>48</v>
      </c>
    </row>
    <row r="18" spans="1:27" x14ac:dyDescent="0.25">
      <c r="A18" s="142" t="s">
        <v>128</v>
      </c>
      <c r="B18" s="47">
        <v>53</v>
      </c>
      <c r="C18" s="130">
        <f>B18/$B$30</f>
        <v>9.1347811099620826E-3</v>
      </c>
      <c r="K18" s="142" t="s">
        <v>127</v>
      </c>
      <c r="L18" s="47">
        <v>40</v>
      </c>
      <c r="M18" s="130">
        <f t="shared" ref="M18:M29" si="2">L18/$L$30</f>
        <v>7.8125E-3</v>
      </c>
      <c r="U18" s="189" t="s">
        <v>25</v>
      </c>
      <c r="W18" s="189" t="s">
        <v>95</v>
      </c>
      <c r="X18">
        <v>32</v>
      </c>
      <c r="Z18" s="189" t="s">
        <v>95</v>
      </c>
      <c r="AA18">
        <v>47</v>
      </c>
    </row>
    <row r="19" spans="1:27" x14ac:dyDescent="0.25">
      <c r="A19" s="142" t="s">
        <v>129</v>
      </c>
      <c r="B19" s="47">
        <v>50</v>
      </c>
      <c r="C19" s="130">
        <f t="shared" si="1"/>
        <v>8.617718028266115E-3</v>
      </c>
      <c r="K19" s="142" t="s">
        <v>130</v>
      </c>
      <c r="L19" s="47">
        <v>35</v>
      </c>
      <c r="M19" s="130">
        <f t="shared" si="2"/>
        <v>6.8359375E-3</v>
      </c>
      <c r="U19" s="189" t="s">
        <v>143</v>
      </c>
      <c r="W19" s="189" t="s">
        <v>115</v>
      </c>
      <c r="X19">
        <v>27</v>
      </c>
      <c r="Z19" s="189" t="s">
        <v>135</v>
      </c>
      <c r="AA19">
        <v>39</v>
      </c>
    </row>
    <row r="20" spans="1:27" x14ac:dyDescent="0.25">
      <c r="A20" s="142" t="s">
        <v>83</v>
      </c>
      <c r="B20" s="47">
        <v>48</v>
      </c>
      <c r="C20" s="130">
        <f t="shared" si="1"/>
        <v>8.2730093071354711E-3</v>
      </c>
      <c r="K20" s="142" t="s">
        <v>96</v>
      </c>
      <c r="L20" s="47">
        <v>33</v>
      </c>
      <c r="M20" s="130">
        <f t="shared" si="2"/>
        <v>6.4453124999999997E-3</v>
      </c>
      <c r="U20" s="189" t="s">
        <v>289</v>
      </c>
      <c r="W20" s="189" t="s">
        <v>113</v>
      </c>
      <c r="X20">
        <v>26</v>
      </c>
      <c r="Z20" s="189" t="s">
        <v>131</v>
      </c>
      <c r="AA20">
        <v>38</v>
      </c>
    </row>
    <row r="21" spans="1:27" x14ac:dyDescent="0.25">
      <c r="A21" s="142" t="s">
        <v>100</v>
      </c>
      <c r="B21" s="47">
        <v>47</v>
      </c>
      <c r="C21" s="130">
        <f t="shared" si="1"/>
        <v>8.1006549465701475E-3</v>
      </c>
      <c r="K21" s="142" t="s">
        <v>94</v>
      </c>
      <c r="L21" s="47">
        <v>32</v>
      </c>
      <c r="M21" s="130">
        <f t="shared" si="2"/>
        <v>6.2500000000000003E-3</v>
      </c>
      <c r="U21" s="189" t="s">
        <v>290</v>
      </c>
      <c r="W21" s="189" t="s">
        <v>51</v>
      </c>
      <c r="X21">
        <v>25</v>
      </c>
      <c r="Z21" s="189" t="s">
        <v>97</v>
      </c>
      <c r="AA21">
        <v>32</v>
      </c>
    </row>
    <row r="22" spans="1:27" x14ac:dyDescent="0.25">
      <c r="A22" s="142" t="s">
        <v>140</v>
      </c>
      <c r="B22" s="47">
        <v>39</v>
      </c>
      <c r="C22" s="130">
        <f t="shared" si="1"/>
        <v>6.7218200620475701E-3</v>
      </c>
      <c r="K22" s="142" t="s">
        <v>114</v>
      </c>
      <c r="L22" s="47">
        <v>27</v>
      </c>
      <c r="M22" s="130">
        <f t="shared" si="2"/>
        <v>5.2734375000000003E-3</v>
      </c>
      <c r="U22" s="189" t="s">
        <v>82</v>
      </c>
      <c r="W22" s="189" t="s">
        <v>135</v>
      </c>
      <c r="X22">
        <v>25</v>
      </c>
      <c r="Z22" s="189" t="s">
        <v>143</v>
      </c>
      <c r="AA22">
        <v>30</v>
      </c>
    </row>
    <row r="23" spans="1:27" x14ac:dyDescent="0.25">
      <c r="A23" s="142" t="s">
        <v>136</v>
      </c>
      <c r="B23" s="47">
        <v>38</v>
      </c>
      <c r="C23" s="130">
        <f t="shared" si="1"/>
        <v>6.5494657014822473E-3</v>
      </c>
      <c r="K23" s="142" t="s">
        <v>112</v>
      </c>
      <c r="L23" s="47">
        <v>26</v>
      </c>
      <c r="M23" s="130">
        <f t="shared" si="2"/>
        <v>5.0781250000000002E-3</v>
      </c>
      <c r="U23" s="189" t="s">
        <v>117</v>
      </c>
      <c r="W23" s="189" t="s">
        <v>72</v>
      </c>
      <c r="X23">
        <v>23</v>
      </c>
      <c r="Z23" s="189" t="s">
        <v>113</v>
      </c>
      <c r="AA23">
        <v>22</v>
      </c>
    </row>
    <row r="24" spans="1:27" x14ac:dyDescent="0.25">
      <c r="A24" s="142" t="s">
        <v>102</v>
      </c>
      <c r="B24" s="47">
        <v>32</v>
      </c>
      <c r="C24" s="130">
        <f t="shared" si="1"/>
        <v>5.5153395380903138E-3</v>
      </c>
      <c r="K24" s="142" t="s">
        <v>120</v>
      </c>
      <c r="L24" s="47">
        <v>25</v>
      </c>
      <c r="M24" s="130">
        <f t="shared" si="2"/>
        <v>4.8828125E-3</v>
      </c>
      <c r="U24" s="189" t="s">
        <v>51</v>
      </c>
      <c r="W24" s="189" t="s">
        <v>122</v>
      </c>
      <c r="X24">
        <v>21</v>
      </c>
      <c r="Z24" s="189" t="s">
        <v>298</v>
      </c>
      <c r="AA24">
        <v>19</v>
      </c>
    </row>
    <row r="25" spans="1:27" x14ac:dyDescent="0.25">
      <c r="A25" s="142" t="s">
        <v>142</v>
      </c>
      <c r="B25" s="47">
        <v>30</v>
      </c>
      <c r="C25" s="130">
        <f t="shared" si="1"/>
        <v>5.170630816959669E-3</v>
      </c>
      <c r="K25" s="142" t="s">
        <v>134</v>
      </c>
      <c r="L25" s="47">
        <v>25</v>
      </c>
      <c r="M25" s="130">
        <f t="shared" si="2"/>
        <v>4.8828125E-3</v>
      </c>
      <c r="U25" s="189" t="s">
        <v>89</v>
      </c>
      <c r="W25" s="189" t="s">
        <v>5</v>
      </c>
      <c r="X25">
        <v>18</v>
      </c>
      <c r="Z25" s="189" t="s">
        <v>145</v>
      </c>
      <c r="AA25">
        <v>18</v>
      </c>
    </row>
    <row r="26" spans="1:27" x14ac:dyDescent="0.25">
      <c r="A26" s="142" t="s">
        <v>119</v>
      </c>
      <c r="B26" s="47">
        <v>22</v>
      </c>
      <c r="C26" s="130">
        <f t="shared" si="1"/>
        <v>3.7917959324370908E-3</v>
      </c>
      <c r="K26" s="142" t="s">
        <v>70</v>
      </c>
      <c r="L26" s="47">
        <v>23</v>
      </c>
      <c r="M26" s="130">
        <f t="shared" si="2"/>
        <v>4.4921874999999997E-3</v>
      </c>
      <c r="U26" s="189" t="s">
        <v>87</v>
      </c>
      <c r="W26" s="189" t="s">
        <v>137</v>
      </c>
      <c r="X26">
        <v>0</v>
      </c>
      <c r="Z26" s="189" t="s">
        <v>68</v>
      </c>
      <c r="AA26">
        <v>16</v>
      </c>
    </row>
    <row r="27" spans="1:27" x14ac:dyDescent="0.25">
      <c r="A27" s="142" t="s">
        <v>393</v>
      </c>
      <c r="B27" s="47">
        <v>19</v>
      </c>
      <c r="C27" s="130">
        <f t="shared" si="1"/>
        <v>3.2747328507411236E-3</v>
      </c>
      <c r="K27" s="142" t="s">
        <v>121</v>
      </c>
      <c r="L27" s="47">
        <v>21</v>
      </c>
      <c r="M27" s="130">
        <f t="shared" si="2"/>
        <v>4.1015625000000002E-3</v>
      </c>
      <c r="U27" s="189" t="s">
        <v>26</v>
      </c>
      <c r="W27" s="189" t="s">
        <v>88</v>
      </c>
      <c r="X27">
        <v>0</v>
      </c>
      <c r="Z27" s="189" t="s">
        <v>139</v>
      </c>
      <c r="AA27">
        <v>15</v>
      </c>
    </row>
    <row r="28" spans="1:27" x14ac:dyDescent="0.25">
      <c r="A28" s="142" t="s">
        <v>144</v>
      </c>
      <c r="B28" s="47">
        <v>18</v>
      </c>
      <c r="C28" s="130">
        <f t="shared" si="1"/>
        <v>3.1023784901758012E-3</v>
      </c>
      <c r="K28" s="142" t="s">
        <v>4</v>
      </c>
      <c r="L28" s="47">
        <v>18</v>
      </c>
      <c r="M28" s="130">
        <f t="shared" si="2"/>
        <v>3.5156250000000001E-3</v>
      </c>
      <c r="U28" s="189" t="s">
        <v>98</v>
      </c>
      <c r="W28" s="189" t="s">
        <v>141</v>
      </c>
      <c r="X28">
        <v>0</v>
      </c>
      <c r="Z28" s="189" t="s">
        <v>137</v>
      </c>
      <c r="AA28">
        <v>11</v>
      </c>
    </row>
    <row r="29" spans="1:27" x14ac:dyDescent="0.25">
      <c r="A29" s="142" t="s">
        <v>273</v>
      </c>
      <c r="B29" s="47">
        <v>160</v>
      </c>
      <c r="C29" s="130">
        <f t="shared" si="1"/>
        <v>2.7576697690451568E-2</v>
      </c>
      <c r="K29" s="142" t="s">
        <v>273</v>
      </c>
      <c r="L29" s="47">
        <v>0</v>
      </c>
      <c r="M29" s="130">
        <f t="shared" si="2"/>
        <v>0</v>
      </c>
      <c r="U29" s="189" t="s">
        <v>84</v>
      </c>
      <c r="W29" s="189" t="s">
        <v>285</v>
      </c>
      <c r="X29">
        <v>0</v>
      </c>
      <c r="Z29" s="189" t="s">
        <v>141</v>
      </c>
      <c r="AA29">
        <v>11</v>
      </c>
    </row>
    <row r="30" spans="1:27" x14ac:dyDescent="0.25">
      <c r="A30" s="166" t="s">
        <v>148</v>
      </c>
      <c r="B30" s="167">
        <f>SUM(B4:B29)</f>
        <v>5802</v>
      </c>
      <c r="C30" s="98"/>
      <c r="K30" s="166" t="s">
        <v>148</v>
      </c>
      <c r="L30" s="168">
        <f>SUM(L4:L29)</f>
        <v>5120</v>
      </c>
      <c r="M30" s="98"/>
      <c r="U30" s="189" t="s">
        <v>103</v>
      </c>
      <c r="W30" s="189" t="s">
        <v>24</v>
      </c>
      <c r="X30">
        <v>0</v>
      </c>
      <c r="Z30" s="189" t="s">
        <v>25</v>
      </c>
      <c r="AA30">
        <v>10</v>
      </c>
    </row>
    <row r="31" spans="1:27" x14ac:dyDescent="0.25">
      <c r="U31" s="189" t="s">
        <v>104</v>
      </c>
      <c r="W31" s="189" t="s">
        <v>68</v>
      </c>
      <c r="X31">
        <v>0</v>
      </c>
      <c r="Z31" s="189" t="s">
        <v>85</v>
      </c>
      <c r="AA31">
        <v>10</v>
      </c>
    </row>
    <row r="32" spans="1:27" x14ac:dyDescent="0.25">
      <c r="A32" t="s">
        <v>274</v>
      </c>
      <c r="K32" s="2" t="s">
        <v>275</v>
      </c>
      <c r="U32" s="189" t="s">
        <v>291</v>
      </c>
      <c r="W32" s="189" t="s">
        <v>25</v>
      </c>
      <c r="X32">
        <v>0</v>
      </c>
      <c r="Z32" s="189" t="s">
        <v>5</v>
      </c>
      <c r="AA32">
        <v>10</v>
      </c>
    </row>
    <row r="33" spans="1:27" x14ac:dyDescent="0.25">
      <c r="U33" s="189" t="s">
        <v>85</v>
      </c>
      <c r="W33" s="189" t="s">
        <v>143</v>
      </c>
      <c r="X33">
        <v>0</v>
      </c>
      <c r="Z33" s="189" t="s">
        <v>125</v>
      </c>
      <c r="AA33">
        <v>10</v>
      </c>
    </row>
    <row r="34" spans="1:27" x14ac:dyDescent="0.25">
      <c r="B34" s="279" t="s">
        <v>276</v>
      </c>
      <c r="C34" s="282"/>
      <c r="D34" s="284"/>
      <c r="E34" s="279" t="s">
        <v>277</v>
      </c>
      <c r="F34" s="282"/>
      <c r="G34" s="284"/>
      <c r="L34" s="287" t="s">
        <v>239</v>
      </c>
      <c r="M34" s="288"/>
      <c r="N34" s="262" t="s">
        <v>399</v>
      </c>
      <c r="O34" s="261"/>
      <c r="R34" s="205"/>
      <c r="S34" s="205"/>
      <c r="U34" s="189" t="s">
        <v>133</v>
      </c>
      <c r="W34" s="189" t="s">
        <v>289</v>
      </c>
      <c r="X34">
        <v>0</v>
      </c>
      <c r="Z34" s="189" t="s">
        <v>103</v>
      </c>
      <c r="AA34">
        <v>9</v>
      </c>
    </row>
    <row r="35" spans="1:27" ht="36" x14ac:dyDescent="0.25">
      <c r="A35" s="34" t="s">
        <v>272</v>
      </c>
      <c r="B35" s="169" t="s">
        <v>231</v>
      </c>
      <c r="C35" s="170" t="s">
        <v>233</v>
      </c>
      <c r="D35" s="171" t="s">
        <v>278</v>
      </c>
      <c r="E35" s="169" t="s">
        <v>234</v>
      </c>
      <c r="F35" s="170" t="s">
        <v>236</v>
      </c>
      <c r="G35" s="171" t="s">
        <v>278</v>
      </c>
      <c r="H35" s="172" t="s">
        <v>168</v>
      </c>
      <c r="K35" s="34" t="s">
        <v>272</v>
      </c>
      <c r="L35" s="263" t="s">
        <v>260</v>
      </c>
      <c r="M35" s="173" t="s">
        <v>261</v>
      </c>
      <c r="N35" s="264" t="s">
        <v>262</v>
      </c>
      <c r="O35" s="174" t="s">
        <v>168</v>
      </c>
      <c r="Q35" s="101"/>
      <c r="R35" s="205"/>
      <c r="S35" s="205"/>
      <c r="U35" s="189" t="s">
        <v>292</v>
      </c>
      <c r="W35" s="189" t="s">
        <v>290</v>
      </c>
      <c r="X35">
        <v>0</v>
      </c>
      <c r="Z35" s="189" t="s">
        <v>24</v>
      </c>
      <c r="AA35">
        <v>8</v>
      </c>
    </row>
    <row r="36" spans="1:27" x14ac:dyDescent="0.25">
      <c r="A36" s="142" t="s">
        <v>45</v>
      </c>
      <c r="B36" s="88">
        <v>48</v>
      </c>
      <c r="C36" s="47">
        <v>114</v>
      </c>
      <c r="D36" s="190">
        <f>(B36+C36)/H36</f>
        <v>0.11629576453697056</v>
      </c>
      <c r="E36" s="88">
        <v>1050</v>
      </c>
      <c r="F36" s="47">
        <v>181</v>
      </c>
      <c r="G36" s="238">
        <f>(E36+F36)/H36</f>
        <v>0.88370423546302945</v>
      </c>
      <c r="H36" s="86">
        <f>B36+C36+E36+F36</f>
        <v>1393</v>
      </c>
      <c r="I36" s="41"/>
      <c r="J36" s="41"/>
      <c r="K36" s="143" t="s">
        <v>45</v>
      </c>
      <c r="L36" s="239">
        <v>1274</v>
      </c>
      <c r="M36" s="86">
        <v>53</v>
      </c>
      <c r="N36" s="239">
        <v>66</v>
      </c>
      <c r="O36" s="86">
        <f>L36+M36+N36</f>
        <v>1393</v>
      </c>
      <c r="Q36" s="101"/>
      <c r="R36" s="205"/>
      <c r="S36" s="205"/>
      <c r="U36" s="189" t="s">
        <v>139</v>
      </c>
      <c r="W36" s="189" t="s">
        <v>82</v>
      </c>
      <c r="X36">
        <v>0</v>
      </c>
      <c r="Z36" s="189" t="s">
        <v>74</v>
      </c>
      <c r="AA36">
        <v>8</v>
      </c>
    </row>
    <row r="37" spans="1:27" x14ac:dyDescent="0.25">
      <c r="A37" s="142" t="s">
        <v>53</v>
      </c>
      <c r="B37" s="88">
        <v>62</v>
      </c>
      <c r="C37" s="47">
        <v>98</v>
      </c>
      <c r="D37" s="190">
        <f t="shared" ref="D37:D61" si="3">(B37+C37)/H37</f>
        <v>0.16359918200408999</v>
      </c>
      <c r="E37" s="88">
        <v>570</v>
      </c>
      <c r="F37" s="47">
        <v>248</v>
      </c>
      <c r="G37" s="238">
        <f t="shared" ref="G37:G61" si="4">(E37+F37)/H37</f>
        <v>0.83640081799591004</v>
      </c>
      <c r="H37" s="86">
        <f t="shared" ref="H37:H61" si="5">B37+C37+E37+F37</f>
        <v>978</v>
      </c>
      <c r="I37" s="41"/>
      <c r="J37" s="41"/>
      <c r="K37" s="143" t="s">
        <v>53</v>
      </c>
      <c r="L37" s="239">
        <v>907</v>
      </c>
      <c r="M37" s="86">
        <v>45</v>
      </c>
      <c r="N37" s="239">
        <v>26</v>
      </c>
      <c r="O37" s="86">
        <f t="shared" ref="O37:O62" si="6">L37+M37+N37</f>
        <v>978</v>
      </c>
      <c r="Q37" s="101"/>
      <c r="R37" s="205"/>
      <c r="S37" s="205"/>
      <c r="U37" s="189" t="s">
        <v>93</v>
      </c>
      <c r="W37" s="189" t="s">
        <v>117</v>
      </c>
      <c r="X37">
        <v>0</v>
      </c>
      <c r="Z37" s="189" t="s">
        <v>98</v>
      </c>
      <c r="AA37">
        <v>6</v>
      </c>
    </row>
    <row r="38" spans="1:27" x14ac:dyDescent="0.25">
      <c r="A38" s="142" t="s">
        <v>67</v>
      </c>
      <c r="B38" s="88">
        <v>40</v>
      </c>
      <c r="C38" s="47">
        <v>61</v>
      </c>
      <c r="D38" s="190">
        <f t="shared" si="3"/>
        <v>0.15805946791862285</v>
      </c>
      <c r="E38" s="88">
        <v>373</v>
      </c>
      <c r="F38" s="47">
        <v>165</v>
      </c>
      <c r="G38" s="238">
        <f t="shared" si="4"/>
        <v>0.8419405320813772</v>
      </c>
      <c r="H38" s="86">
        <f t="shared" si="5"/>
        <v>639</v>
      </c>
      <c r="I38" s="41"/>
      <c r="J38" s="41"/>
      <c r="K38" s="143" t="s">
        <v>67</v>
      </c>
      <c r="L38" s="239">
        <v>605</v>
      </c>
      <c r="M38" s="86">
        <v>0</v>
      </c>
      <c r="N38" s="239">
        <v>34</v>
      </c>
      <c r="O38" s="86">
        <f t="shared" si="6"/>
        <v>639</v>
      </c>
      <c r="Q38" s="101"/>
      <c r="R38" s="205"/>
      <c r="S38" s="205"/>
      <c r="U38" s="189" t="s">
        <v>293</v>
      </c>
      <c r="W38" s="189" t="s">
        <v>89</v>
      </c>
      <c r="X38">
        <v>0</v>
      </c>
      <c r="Z38" s="189" t="s">
        <v>88</v>
      </c>
      <c r="AA38">
        <v>5</v>
      </c>
    </row>
    <row r="39" spans="1:27" x14ac:dyDescent="0.25">
      <c r="A39" s="142" t="s">
        <v>110</v>
      </c>
      <c r="B39" s="88">
        <v>39</v>
      </c>
      <c r="C39" s="47">
        <v>55</v>
      </c>
      <c r="D39" s="190">
        <f t="shared" si="3"/>
        <v>0.16578483245149911</v>
      </c>
      <c r="E39" s="88">
        <v>371</v>
      </c>
      <c r="F39" s="47">
        <v>102</v>
      </c>
      <c r="G39" s="238">
        <f t="shared" si="4"/>
        <v>0.83421516754850089</v>
      </c>
      <c r="H39" s="86">
        <f t="shared" si="5"/>
        <v>567</v>
      </c>
      <c r="I39" s="41"/>
      <c r="J39" s="41"/>
      <c r="K39" s="143" t="s">
        <v>110</v>
      </c>
      <c r="L39" s="239">
        <v>513</v>
      </c>
      <c r="M39" s="86">
        <v>14</v>
      </c>
      <c r="N39" s="239">
        <v>40</v>
      </c>
      <c r="O39" s="86">
        <f t="shared" si="6"/>
        <v>567</v>
      </c>
      <c r="Q39" s="101"/>
      <c r="R39" s="205"/>
      <c r="S39" s="205"/>
      <c r="U39" s="189" t="s">
        <v>74</v>
      </c>
      <c r="W39" s="189" t="s">
        <v>26</v>
      </c>
      <c r="X39">
        <v>0</v>
      </c>
      <c r="Z39" s="189" t="s">
        <v>91</v>
      </c>
      <c r="AA39">
        <v>5</v>
      </c>
    </row>
    <row r="40" spans="1:27" x14ac:dyDescent="0.25">
      <c r="A40" s="142" t="s">
        <v>39</v>
      </c>
      <c r="B40" s="88">
        <v>41</v>
      </c>
      <c r="C40" s="47">
        <v>58</v>
      </c>
      <c r="D40" s="190">
        <f t="shared" si="3"/>
        <v>0.21382289416846653</v>
      </c>
      <c r="E40" s="88">
        <v>228</v>
      </c>
      <c r="F40" s="47">
        <v>136</v>
      </c>
      <c r="G40" s="238">
        <f t="shared" si="4"/>
        <v>0.78617710583153344</v>
      </c>
      <c r="H40" s="86">
        <f t="shared" si="5"/>
        <v>463</v>
      </c>
      <c r="I40" s="41"/>
      <c r="J40" s="41"/>
      <c r="K40" s="143" t="s">
        <v>39</v>
      </c>
      <c r="L40" s="239">
        <v>432</v>
      </c>
      <c r="M40" s="86">
        <v>0</v>
      </c>
      <c r="N40" s="239">
        <v>31</v>
      </c>
      <c r="O40" s="86">
        <f t="shared" si="6"/>
        <v>463</v>
      </c>
      <c r="Q40" s="101"/>
      <c r="R40" s="205"/>
      <c r="S40" s="205"/>
      <c r="U40" s="189" t="s">
        <v>294</v>
      </c>
      <c r="W40" s="189" t="s">
        <v>98</v>
      </c>
      <c r="X40">
        <v>0</v>
      </c>
      <c r="Z40" s="189" t="s">
        <v>82</v>
      </c>
      <c r="AA40">
        <v>4</v>
      </c>
    </row>
    <row r="41" spans="1:27" x14ac:dyDescent="0.25">
      <c r="A41" s="142" t="s">
        <v>69</v>
      </c>
      <c r="B41" s="88">
        <v>35</v>
      </c>
      <c r="C41" s="47">
        <v>38</v>
      </c>
      <c r="D41" s="190">
        <f t="shared" si="3"/>
        <v>0.23101265822784811</v>
      </c>
      <c r="E41" s="88">
        <v>166</v>
      </c>
      <c r="F41" s="47">
        <v>77</v>
      </c>
      <c r="G41" s="238">
        <f t="shared" si="4"/>
        <v>0.76898734177215189</v>
      </c>
      <c r="H41" s="86">
        <f t="shared" si="5"/>
        <v>316</v>
      </c>
      <c r="I41" s="41"/>
      <c r="J41" s="41"/>
      <c r="K41" s="143" t="s">
        <v>69</v>
      </c>
      <c r="L41" s="239">
        <v>305</v>
      </c>
      <c r="M41" s="86">
        <v>0</v>
      </c>
      <c r="N41" s="239">
        <v>11</v>
      </c>
      <c r="O41" s="86">
        <f t="shared" si="6"/>
        <v>316</v>
      </c>
      <c r="Q41" s="101"/>
      <c r="R41" s="205"/>
      <c r="S41" s="205"/>
      <c r="U41" s="189" t="s">
        <v>95</v>
      </c>
      <c r="W41" s="189" t="s">
        <v>84</v>
      </c>
      <c r="X41">
        <v>0</v>
      </c>
      <c r="Z41" s="189" t="s">
        <v>115</v>
      </c>
      <c r="AA41">
        <v>4</v>
      </c>
    </row>
    <row r="42" spans="1:27" x14ac:dyDescent="0.25">
      <c r="A42" s="142" t="s">
        <v>60</v>
      </c>
      <c r="B42" s="88">
        <v>21</v>
      </c>
      <c r="C42" s="47">
        <v>29</v>
      </c>
      <c r="D42" s="190">
        <f t="shared" si="3"/>
        <v>0.22123893805309736</v>
      </c>
      <c r="E42" s="88">
        <v>112</v>
      </c>
      <c r="F42" s="47">
        <v>64</v>
      </c>
      <c r="G42" s="238">
        <f t="shared" si="4"/>
        <v>0.77876106194690264</v>
      </c>
      <c r="H42" s="86">
        <f t="shared" si="5"/>
        <v>226</v>
      </c>
      <c r="I42" s="41"/>
      <c r="J42" s="41"/>
      <c r="K42" s="143" t="s">
        <v>60</v>
      </c>
      <c r="L42" s="239">
        <v>217</v>
      </c>
      <c r="M42" s="86">
        <v>0</v>
      </c>
      <c r="N42" s="239">
        <v>9</v>
      </c>
      <c r="O42" s="86">
        <f t="shared" si="6"/>
        <v>226</v>
      </c>
      <c r="Q42" s="101"/>
      <c r="R42" s="205"/>
      <c r="S42" s="205"/>
      <c r="U42" s="189" t="s">
        <v>135</v>
      </c>
      <c r="W42" s="189" t="s">
        <v>103</v>
      </c>
      <c r="X42">
        <v>0</v>
      </c>
      <c r="Z42" s="189" t="s">
        <v>72</v>
      </c>
      <c r="AA42">
        <v>4</v>
      </c>
    </row>
    <row r="43" spans="1:27" x14ac:dyDescent="0.25">
      <c r="A43" s="142" t="s">
        <v>99</v>
      </c>
      <c r="B43" s="88">
        <v>10</v>
      </c>
      <c r="C43" s="47">
        <v>10</v>
      </c>
      <c r="D43" s="190">
        <f t="shared" si="3"/>
        <v>0.145985401459854</v>
      </c>
      <c r="E43" s="88">
        <v>77</v>
      </c>
      <c r="F43" s="47">
        <v>40</v>
      </c>
      <c r="G43" s="238">
        <f t="shared" si="4"/>
        <v>0.85401459854014594</v>
      </c>
      <c r="H43" s="86">
        <f t="shared" si="5"/>
        <v>137</v>
      </c>
      <c r="I43" s="41"/>
      <c r="J43" s="41"/>
      <c r="K43" s="143" t="s">
        <v>99</v>
      </c>
      <c r="L43" s="239">
        <v>134</v>
      </c>
      <c r="M43" s="86">
        <v>0</v>
      </c>
      <c r="N43" s="239">
        <v>3</v>
      </c>
      <c r="O43" s="86">
        <f t="shared" si="6"/>
        <v>137</v>
      </c>
      <c r="Q43" s="101"/>
      <c r="R43" s="205"/>
      <c r="S43" s="205"/>
      <c r="U43" s="189" t="s">
        <v>5</v>
      </c>
      <c r="W43" s="189" t="s">
        <v>104</v>
      </c>
      <c r="X43">
        <v>0</v>
      </c>
      <c r="Z43" s="189" t="s">
        <v>26</v>
      </c>
      <c r="AA43">
        <v>3</v>
      </c>
    </row>
    <row r="44" spans="1:27" x14ac:dyDescent="0.25">
      <c r="A44" s="142" t="s">
        <v>116</v>
      </c>
      <c r="B44" s="88">
        <v>7</v>
      </c>
      <c r="C44" s="47">
        <v>18</v>
      </c>
      <c r="D44" s="190">
        <f t="shared" si="3"/>
        <v>0.21008403361344538</v>
      </c>
      <c r="E44" s="88">
        <v>60</v>
      </c>
      <c r="F44" s="47">
        <v>34</v>
      </c>
      <c r="G44" s="238">
        <f t="shared" si="4"/>
        <v>0.78991596638655459</v>
      </c>
      <c r="H44" s="86">
        <f t="shared" si="5"/>
        <v>119</v>
      </c>
      <c r="I44" s="41"/>
      <c r="J44" s="41"/>
      <c r="K44" s="143" t="s">
        <v>116</v>
      </c>
      <c r="L44" s="239">
        <v>111</v>
      </c>
      <c r="M44" s="86">
        <v>0</v>
      </c>
      <c r="N44" s="239">
        <v>8</v>
      </c>
      <c r="O44" s="86">
        <f t="shared" si="6"/>
        <v>119</v>
      </c>
      <c r="Q44" s="101"/>
      <c r="R44" s="205"/>
      <c r="S44" s="205"/>
      <c r="U44" s="189" t="s">
        <v>295</v>
      </c>
      <c r="W44" s="189" t="s">
        <v>291</v>
      </c>
      <c r="X44">
        <v>0</v>
      </c>
      <c r="Z44" s="189" t="s">
        <v>117</v>
      </c>
      <c r="AA44">
        <v>2</v>
      </c>
    </row>
    <row r="45" spans="1:27" x14ac:dyDescent="0.25">
      <c r="A45" s="142" t="s">
        <v>124</v>
      </c>
      <c r="B45" s="88">
        <v>9</v>
      </c>
      <c r="C45" s="47">
        <v>10</v>
      </c>
      <c r="D45" s="190">
        <f t="shared" si="3"/>
        <v>0.18095238095238095</v>
      </c>
      <c r="E45" s="88">
        <v>45</v>
      </c>
      <c r="F45" s="47">
        <v>41</v>
      </c>
      <c r="G45" s="238">
        <f t="shared" si="4"/>
        <v>0.81904761904761902</v>
      </c>
      <c r="H45" s="86">
        <f t="shared" si="5"/>
        <v>105</v>
      </c>
      <c r="I45" s="41"/>
      <c r="J45" s="41"/>
      <c r="K45" s="143" t="s">
        <v>124</v>
      </c>
      <c r="L45" s="239">
        <v>101</v>
      </c>
      <c r="M45" s="86">
        <v>0</v>
      </c>
      <c r="N45" s="239">
        <v>4</v>
      </c>
      <c r="O45" s="86">
        <f t="shared" si="6"/>
        <v>105</v>
      </c>
      <c r="Q45" s="101"/>
      <c r="R45" s="205"/>
      <c r="S45" s="205"/>
      <c r="U45" s="189" t="s">
        <v>118</v>
      </c>
      <c r="W45" s="189" t="s">
        <v>85</v>
      </c>
      <c r="X45">
        <v>0</v>
      </c>
      <c r="Z45" s="189" t="s">
        <v>84</v>
      </c>
      <c r="AA45">
        <v>2</v>
      </c>
    </row>
    <row r="46" spans="1:27" x14ac:dyDescent="0.25">
      <c r="A46" s="142" t="s">
        <v>123</v>
      </c>
      <c r="B46" s="88">
        <v>3</v>
      </c>
      <c r="C46" s="47">
        <v>10</v>
      </c>
      <c r="D46" s="190">
        <f t="shared" si="3"/>
        <v>0.14942528735632185</v>
      </c>
      <c r="E46" s="88">
        <v>52</v>
      </c>
      <c r="F46" s="47">
        <v>22</v>
      </c>
      <c r="G46" s="238">
        <f t="shared" si="4"/>
        <v>0.85057471264367812</v>
      </c>
      <c r="H46" s="86">
        <f t="shared" si="5"/>
        <v>87</v>
      </c>
      <c r="I46" s="41"/>
      <c r="J46" s="41"/>
      <c r="K46" s="143" t="s">
        <v>123</v>
      </c>
      <c r="L46" s="239">
        <v>83</v>
      </c>
      <c r="M46" s="86">
        <v>0</v>
      </c>
      <c r="N46" s="239">
        <v>4</v>
      </c>
      <c r="O46" s="86">
        <f t="shared" si="6"/>
        <v>87</v>
      </c>
      <c r="Q46" s="101"/>
      <c r="R46" s="205"/>
      <c r="S46" s="205"/>
      <c r="U46" s="189" t="s">
        <v>113</v>
      </c>
      <c r="W46" s="189" t="s">
        <v>139</v>
      </c>
      <c r="X46">
        <v>0</v>
      </c>
      <c r="Z46" s="189" t="s">
        <v>104</v>
      </c>
      <c r="AA46">
        <v>2</v>
      </c>
    </row>
    <row r="47" spans="1:27" x14ac:dyDescent="0.25">
      <c r="A47" s="142" t="s">
        <v>81</v>
      </c>
      <c r="B47" s="88">
        <v>6</v>
      </c>
      <c r="C47" s="47">
        <v>8</v>
      </c>
      <c r="D47" s="190">
        <f t="shared" si="3"/>
        <v>0.17948717948717949</v>
      </c>
      <c r="E47" s="88">
        <v>33</v>
      </c>
      <c r="F47" s="47">
        <v>31</v>
      </c>
      <c r="G47" s="238">
        <f t="shared" si="4"/>
        <v>0.82051282051282048</v>
      </c>
      <c r="H47" s="86">
        <f t="shared" si="5"/>
        <v>78</v>
      </c>
      <c r="I47" s="41"/>
      <c r="J47" s="41"/>
      <c r="K47" s="143" t="s">
        <v>81</v>
      </c>
      <c r="L47" s="239">
        <v>61</v>
      </c>
      <c r="M47" s="86">
        <v>15</v>
      </c>
      <c r="N47" s="239">
        <v>2</v>
      </c>
      <c r="O47" s="86">
        <f t="shared" si="6"/>
        <v>78</v>
      </c>
      <c r="Q47" s="101"/>
      <c r="R47" s="205"/>
      <c r="S47" s="205"/>
      <c r="U47" s="189" t="s">
        <v>91</v>
      </c>
      <c r="W47" s="189" t="s">
        <v>293</v>
      </c>
      <c r="X47">
        <v>0</v>
      </c>
      <c r="Z47" s="189" t="s">
        <v>30</v>
      </c>
      <c r="AA47">
        <v>2</v>
      </c>
    </row>
    <row r="48" spans="1:27" x14ac:dyDescent="0.25">
      <c r="A48" s="142" t="s">
        <v>90</v>
      </c>
      <c r="B48" s="88">
        <v>6</v>
      </c>
      <c r="C48" s="47">
        <v>9</v>
      </c>
      <c r="D48" s="190">
        <f t="shared" si="3"/>
        <v>0.19736842105263158</v>
      </c>
      <c r="E48" s="88">
        <v>37</v>
      </c>
      <c r="F48" s="47">
        <v>24</v>
      </c>
      <c r="G48" s="238">
        <f t="shared" si="4"/>
        <v>0.80263157894736847</v>
      </c>
      <c r="H48" s="86">
        <f t="shared" si="5"/>
        <v>76</v>
      </c>
      <c r="I48" s="41"/>
      <c r="J48" s="41"/>
      <c r="K48" s="143" t="s">
        <v>90</v>
      </c>
      <c r="L48" s="239">
        <v>67</v>
      </c>
      <c r="M48" s="86">
        <v>1</v>
      </c>
      <c r="N48" s="239">
        <v>8</v>
      </c>
      <c r="O48" s="86">
        <f t="shared" si="6"/>
        <v>76</v>
      </c>
      <c r="Q48" s="101"/>
      <c r="R48" s="205"/>
      <c r="S48" s="205"/>
      <c r="U48" s="189" t="s">
        <v>125</v>
      </c>
      <c r="W48" s="189" t="s">
        <v>74</v>
      </c>
      <c r="X48">
        <v>0</v>
      </c>
      <c r="Z48" s="189" t="s">
        <v>89</v>
      </c>
      <c r="AA48">
        <v>1</v>
      </c>
    </row>
    <row r="49" spans="1:27" x14ac:dyDescent="0.25">
      <c r="A49" s="142" t="s">
        <v>138</v>
      </c>
      <c r="B49" s="88">
        <v>4</v>
      </c>
      <c r="C49" s="47">
        <v>13</v>
      </c>
      <c r="D49" s="190">
        <f t="shared" si="3"/>
        <v>0.27419354838709675</v>
      </c>
      <c r="E49" s="88">
        <v>34</v>
      </c>
      <c r="F49" s="47">
        <v>11</v>
      </c>
      <c r="G49" s="190">
        <f t="shared" si="4"/>
        <v>0.72580645161290325</v>
      </c>
      <c r="H49" s="86">
        <f t="shared" si="5"/>
        <v>62</v>
      </c>
      <c r="I49" s="41"/>
      <c r="J49" s="41"/>
      <c r="K49" s="143" t="s">
        <v>138</v>
      </c>
      <c r="L49" s="239">
        <v>59</v>
      </c>
      <c r="M49" s="86">
        <v>0</v>
      </c>
      <c r="N49" s="239">
        <v>3</v>
      </c>
      <c r="O49" s="86">
        <f t="shared" si="6"/>
        <v>62</v>
      </c>
      <c r="Q49" s="101"/>
      <c r="R49" s="205"/>
      <c r="S49" s="205"/>
      <c r="U49" s="189" t="s">
        <v>30</v>
      </c>
      <c r="W49" s="189" t="s">
        <v>294</v>
      </c>
      <c r="X49">
        <v>0</v>
      </c>
      <c r="Z49" s="189" t="s">
        <v>118</v>
      </c>
      <c r="AA49">
        <v>1</v>
      </c>
    </row>
    <row r="50" spans="1:27" x14ac:dyDescent="0.25">
      <c r="A50" s="142" t="s">
        <v>128</v>
      </c>
      <c r="B50" s="88">
        <v>1</v>
      </c>
      <c r="C50" s="47">
        <v>13</v>
      </c>
      <c r="D50" s="190">
        <f t="shared" si="3"/>
        <v>0.26415094339622641</v>
      </c>
      <c r="E50" s="88">
        <v>24</v>
      </c>
      <c r="F50" s="47">
        <v>15</v>
      </c>
      <c r="G50" s="238">
        <f t="shared" si="4"/>
        <v>0.73584905660377353</v>
      </c>
      <c r="H50" s="86">
        <f t="shared" si="5"/>
        <v>53</v>
      </c>
      <c r="I50" s="41"/>
      <c r="J50" s="41"/>
      <c r="K50" s="143" t="s">
        <v>128</v>
      </c>
      <c r="L50" s="239">
        <v>51</v>
      </c>
      <c r="M50" s="86">
        <v>0</v>
      </c>
      <c r="N50" s="239">
        <v>2</v>
      </c>
      <c r="O50" s="86">
        <f t="shared" si="6"/>
        <v>53</v>
      </c>
      <c r="Q50" s="101"/>
      <c r="R50" s="205"/>
      <c r="S50" s="205"/>
      <c r="U50" s="189" t="s">
        <v>75</v>
      </c>
      <c r="W50" s="189" t="s">
        <v>118</v>
      </c>
      <c r="X50">
        <v>0</v>
      </c>
      <c r="Z50" s="189" t="s">
        <v>75</v>
      </c>
      <c r="AA50">
        <v>1</v>
      </c>
    </row>
    <row r="51" spans="1:27" x14ac:dyDescent="0.25">
      <c r="A51" s="142" t="s">
        <v>129</v>
      </c>
      <c r="B51" s="88">
        <v>1</v>
      </c>
      <c r="C51" s="47">
        <v>11</v>
      </c>
      <c r="D51" s="190">
        <f t="shared" si="3"/>
        <v>0.24</v>
      </c>
      <c r="E51" s="88">
        <v>25</v>
      </c>
      <c r="F51" s="47">
        <v>13</v>
      </c>
      <c r="G51" s="238">
        <f t="shared" si="4"/>
        <v>0.76</v>
      </c>
      <c r="H51" s="86">
        <f t="shared" si="5"/>
        <v>50</v>
      </c>
      <c r="I51" s="41"/>
      <c r="J51" s="41"/>
      <c r="K51" s="143" t="s">
        <v>129</v>
      </c>
      <c r="L51" s="239">
        <v>48</v>
      </c>
      <c r="M51" s="86">
        <v>0</v>
      </c>
      <c r="N51" s="239">
        <v>2</v>
      </c>
      <c r="O51" s="86">
        <f t="shared" si="6"/>
        <v>50</v>
      </c>
      <c r="Q51" s="101"/>
      <c r="R51" s="205"/>
      <c r="S51" s="205"/>
      <c r="U51" s="189" t="s">
        <v>115</v>
      </c>
      <c r="W51" s="189" t="s">
        <v>91</v>
      </c>
      <c r="X51">
        <v>0</v>
      </c>
      <c r="Z51" s="189" t="s">
        <v>285</v>
      </c>
      <c r="AA51">
        <v>0</v>
      </c>
    </row>
    <row r="52" spans="1:27" x14ac:dyDescent="0.25">
      <c r="A52" s="142" t="s">
        <v>83</v>
      </c>
      <c r="B52" s="88">
        <v>5</v>
      </c>
      <c r="C52" s="47">
        <v>4</v>
      </c>
      <c r="D52" s="190">
        <f t="shared" si="3"/>
        <v>0.1875</v>
      </c>
      <c r="E52" s="88">
        <v>24</v>
      </c>
      <c r="F52" s="47">
        <v>15</v>
      </c>
      <c r="G52" s="190">
        <f t="shared" si="4"/>
        <v>0.8125</v>
      </c>
      <c r="H52" s="86">
        <f t="shared" si="5"/>
        <v>48</v>
      </c>
      <c r="I52" s="41"/>
      <c r="J52" s="41"/>
      <c r="K52" s="143" t="s">
        <v>83</v>
      </c>
      <c r="L52" s="239">
        <v>42</v>
      </c>
      <c r="M52" s="86">
        <v>0</v>
      </c>
      <c r="N52" s="239">
        <v>6</v>
      </c>
      <c r="O52" s="86">
        <f t="shared" si="6"/>
        <v>48</v>
      </c>
      <c r="Q52" s="101"/>
      <c r="R52" s="205"/>
      <c r="S52" s="205"/>
      <c r="U52" s="189" t="s">
        <v>97</v>
      </c>
      <c r="W52" s="189" t="s">
        <v>125</v>
      </c>
      <c r="X52">
        <v>0</v>
      </c>
      <c r="Z52" s="189" t="s">
        <v>289</v>
      </c>
      <c r="AA52">
        <v>0</v>
      </c>
    </row>
    <row r="53" spans="1:27" x14ac:dyDescent="0.25">
      <c r="A53" s="142" t="s">
        <v>100</v>
      </c>
      <c r="B53" s="88">
        <v>10</v>
      </c>
      <c r="C53" s="47">
        <v>3</v>
      </c>
      <c r="D53" s="190">
        <f t="shared" si="3"/>
        <v>0.27659574468085107</v>
      </c>
      <c r="E53" s="88">
        <v>18</v>
      </c>
      <c r="F53" s="47">
        <v>16</v>
      </c>
      <c r="G53" s="190">
        <f t="shared" si="4"/>
        <v>0.72340425531914898</v>
      </c>
      <c r="H53" s="86">
        <f t="shared" si="5"/>
        <v>47</v>
      </c>
      <c r="I53" s="41"/>
      <c r="J53" s="41"/>
      <c r="K53" s="143" t="s">
        <v>100</v>
      </c>
      <c r="L53" s="239">
        <v>47</v>
      </c>
      <c r="M53" s="86">
        <v>0</v>
      </c>
      <c r="N53" s="239">
        <v>0</v>
      </c>
      <c r="O53" s="86">
        <f t="shared" si="6"/>
        <v>47</v>
      </c>
      <c r="Q53" s="101"/>
      <c r="R53" s="205"/>
      <c r="S53" s="205"/>
      <c r="U53" s="189" t="s">
        <v>145</v>
      </c>
      <c r="W53" s="189" t="s">
        <v>30</v>
      </c>
      <c r="X53">
        <v>0</v>
      </c>
      <c r="Z53" s="189" t="s">
        <v>290</v>
      </c>
      <c r="AA53">
        <v>0</v>
      </c>
    </row>
    <row r="54" spans="1:27" x14ac:dyDescent="0.25">
      <c r="A54" s="142" t="s">
        <v>140</v>
      </c>
      <c r="B54" s="88">
        <v>2</v>
      </c>
      <c r="C54" s="47">
        <v>3</v>
      </c>
      <c r="D54" s="190">
        <f t="shared" si="3"/>
        <v>0.12820512820512819</v>
      </c>
      <c r="E54" s="88">
        <v>23</v>
      </c>
      <c r="F54" s="47">
        <v>11</v>
      </c>
      <c r="G54" s="190">
        <f t="shared" si="4"/>
        <v>0.87179487179487181</v>
      </c>
      <c r="H54" s="86">
        <f t="shared" si="5"/>
        <v>39</v>
      </c>
      <c r="I54" s="41"/>
      <c r="J54" s="41"/>
      <c r="K54" s="143" t="s">
        <v>140</v>
      </c>
      <c r="L54" s="239">
        <v>36</v>
      </c>
      <c r="M54" s="86">
        <v>1</v>
      </c>
      <c r="N54" s="239">
        <v>2</v>
      </c>
      <c r="O54" s="86">
        <f t="shared" si="6"/>
        <v>39</v>
      </c>
      <c r="Q54" s="101"/>
      <c r="R54" s="205"/>
      <c r="S54" s="205"/>
      <c r="U54" s="189" t="s">
        <v>296</v>
      </c>
      <c r="W54" s="189" t="s">
        <v>75</v>
      </c>
      <c r="X54">
        <v>0</v>
      </c>
      <c r="Z54" s="189" t="s">
        <v>291</v>
      </c>
      <c r="AA54">
        <v>0</v>
      </c>
    </row>
    <row r="55" spans="1:27" x14ac:dyDescent="0.25">
      <c r="A55" s="142" t="s">
        <v>136</v>
      </c>
      <c r="B55" s="88">
        <v>5</v>
      </c>
      <c r="C55" s="47">
        <v>8</v>
      </c>
      <c r="D55" s="190">
        <f t="shared" si="3"/>
        <v>0.34210526315789475</v>
      </c>
      <c r="E55" s="88">
        <v>17</v>
      </c>
      <c r="F55" s="47">
        <v>8</v>
      </c>
      <c r="G55" s="190">
        <f t="shared" si="4"/>
        <v>0.65789473684210531</v>
      </c>
      <c r="H55" s="86">
        <f t="shared" si="5"/>
        <v>38</v>
      </c>
      <c r="I55" s="41"/>
      <c r="J55" s="41"/>
      <c r="K55" s="143" t="s">
        <v>136</v>
      </c>
      <c r="L55" s="239">
        <v>37</v>
      </c>
      <c r="M55" s="86">
        <v>0</v>
      </c>
      <c r="N55" s="239">
        <v>1</v>
      </c>
      <c r="O55" s="86">
        <f t="shared" si="6"/>
        <v>38</v>
      </c>
      <c r="Q55" s="101"/>
      <c r="R55" s="205"/>
      <c r="S55" s="205"/>
      <c r="U55" s="189" t="s">
        <v>297</v>
      </c>
      <c r="W55" s="189" t="s">
        <v>145</v>
      </c>
      <c r="X55">
        <v>0</v>
      </c>
      <c r="Z55" s="189" t="s">
        <v>293</v>
      </c>
      <c r="AA55">
        <v>0</v>
      </c>
    </row>
    <row r="56" spans="1:27" x14ac:dyDescent="0.25">
      <c r="A56" s="142" t="s">
        <v>102</v>
      </c>
      <c r="B56" s="88">
        <v>8</v>
      </c>
      <c r="C56" s="47">
        <v>4</v>
      </c>
      <c r="D56" s="190">
        <f t="shared" si="3"/>
        <v>0.375</v>
      </c>
      <c r="E56" s="88">
        <v>9</v>
      </c>
      <c r="F56" s="47">
        <v>11</v>
      </c>
      <c r="G56" s="190">
        <f t="shared" si="4"/>
        <v>0.625</v>
      </c>
      <c r="H56" s="86">
        <f t="shared" si="5"/>
        <v>32</v>
      </c>
      <c r="I56" s="41"/>
      <c r="J56" s="41"/>
      <c r="K56" s="143" t="s">
        <v>102</v>
      </c>
      <c r="L56" s="239">
        <v>31</v>
      </c>
      <c r="M56" s="86">
        <v>0</v>
      </c>
      <c r="N56" s="239">
        <v>1</v>
      </c>
      <c r="O56" s="86">
        <f t="shared" si="6"/>
        <v>32</v>
      </c>
      <c r="Q56" s="101"/>
      <c r="R56" s="205"/>
      <c r="S56" s="205"/>
      <c r="U56" s="189" t="s">
        <v>298</v>
      </c>
      <c r="W56" s="189" t="s">
        <v>296</v>
      </c>
      <c r="X56">
        <v>0</v>
      </c>
      <c r="Z56" s="189" t="s">
        <v>294</v>
      </c>
      <c r="AA56">
        <v>0</v>
      </c>
    </row>
    <row r="57" spans="1:27" x14ac:dyDescent="0.25">
      <c r="A57" s="142" t="s">
        <v>142</v>
      </c>
      <c r="B57" s="88">
        <v>5</v>
      </c>
      <c r="C57" s="47">
        <v>3</v>
      </c>
      <c r="D57" s="190">
        <f t="shared" si="3"/>
        <v>0.26666666666666666</v>
      </c>
      <c r="E57" s="88">
        <v>8</v>
      </c>
      <c r="F57" s="47">
        <v>14</v>
      </c>
      <c r="G57" s="190">
        <f t="shared" si="4"/>
        <v>0.73333333333333328</v>
      </c>
      <c r="H57" s="86">
        <f t="shared" si="5"/>
        <v>30</v>
      </c>
      <c r="I57" s="41"/>
      <c r="J57" s="41"/>
      <c r="K57" s="143" t="s">
        <v>142</v>
      </c>
      <c r="L57" s="239">
        <v>29</v>
      </c>
      <c r="M57" s="86">
        <v>1</v>
      </c>
      <c r="N57" s="239">
        <v>0</v>
      </c>
      <c r="O57" s="86">
        <f t="shared" si="6"/>
        <v>30</v>
      </c>
      <c r="Q57" s="101"/>
      <c r="R57" s="205"/>
      <c r="S57" s="205"/>
      <c r="U57" s="189" t="s">
        <v>122</v>
      </c>
      <c r="W57" s="189" t="s">
        <v>297</v>
      </c>
      <c r="X57">
        <v>0</v>
      </c>
      <c r="Z57" s="189" t="s">
        <v>296</v>
      </c>
      <c r="AA57">
        <v>0</v>
      </c>
    </row>
    <row r="58" spans="1:27" x14ac:dyDescent="0.25">
      <c r="A58" s="142" t="s">
        <v>119</v>
      </c>
      <c r="B58" s="88">
        <v>3</v>
      </c>
      <c r="C58" s="47">
        <v>3</v>
      </c>
      <c r="D58" s="190">
        <f t="shared" si="3"/>
        <v>0.27272727272727271</v>
      </c>
      <c r="E58" s="88">
        <v>8</v>
      </c>
      <c r="F58" s="47">
        <v>8</v>
      </c>
      <c r="G58" s="190">
        <f t="shared" si="4"/>
        <v>0.72727272727272729</v>
      </c>
      <c r="H58" s="86">
        <f t="shared" si="5"/>
        <v>22</v>
      </c>
      <c r="I58" s="41"/>
      <c r="J58" s="41"/>
      <c r="K58" s="143" t="s">
        <v>119</v>
      </c>
      <c r="L58" s="239">
        <v>22</v>
      </c>
      <c r="M58" s="86">
        <v>0</v>
      </c>
      <c r="N58" s="239">
        <v>0</v>
      </c>
      <c r="O58" s="86">
        <f t="shared" si="6"/>
        <v>22</v>
      </c>
      <c r="Q58" s="101"/>
      <c r="R58" s="205"/>
      <c r="S58" s="205"/>
      <c r="U58" s="189" t="s">
        <v>72</v>
      </c>
      <c r="W58" s="189" t="s">
        <v>298</v>
      </c>
      <c r="X58">
        <v>0</v>
      </c>
      <c r="Z58" s="189" t="s">
        <v>297</v>
      </c>
      <c r="AA58">
        <v>0</v>
      </c>
    </row>
    <row r="59" spans="1:27" x14ac:dyDescent="0.25">
      <c r="A59" s="142" t="s">
        <v>393</v>
      </c>
      <c r="B59" s="88">
        <v>0</v>
      </c>
      <c r="C59" s="47">
        <v>4</v>
      </c>
      <c r="D59" s="190">
        <f t="shared" si="3"/>
        <v>0.21052631578947367</v>
      </c>
      <c r="E59" s="88">
        <v>15</v>
      </c>
      <c r="F59" s="47">
        <v>0</v>
      </c>
      <c r="G59" s="190">
        <f t="shared" si="4"/>
        <v>0.78947368421052633</v>
      </c>
      <c r="H59" s="86">
        <f t="shared" si="5"/>
        <v>19</v>
      </c>
      <c r="I59" s="41"/>
      <c r="J59" s="41"/>
      <c r="K59" s="143" t="s">
        <v>393</v>
      </c>
      <c r="L59" s="239">
        <v>19</v>
      </c>
      <c r="M59" s="86">
        <v>0</v>
      </c>
      <c r="N59" s="239">
        <v>0</v>
      </c>
      <c r="O59" s="86">
        <f t="shared" si="6"/>
        <v>19</v>
      </c>
      <c r="Q59" s="101"/>
      <c r="R59" s="205"/>
      <c r="S59" s="205"/>
    </row>
    <row r="60" spans="1:27" x14ac:dyDescent="0.25">
      <c r="A60" s="142" t="s">
        <v>144</v>
      </c>
      <c r="B60" s="88">
        <v>1</v>
      </c>
      <c r="C60" s="47">
        <v>0</v>
      </c>
      <c r="D60" s="190">
        <f t="shared" si="3"/>
        <v>5.5555555555555552E-2</v>
      </c>
      <c r="E60" s="88">
        <v>0</v>
      </c>
      <c r="F60" s="47">
        <v>17</v>
      </c>
      <c r="G60" s="190">
        <f t="shared" si="4"/>
        <v>0.94444444444444442</v>
      </c>
      <c r="H60" s="86">
        <f t="shared" si="5"/>
        <v>18</v>
      </c>
      <c r="I60" s="41"/>
      <c r="J60" s="41"/>
      <c r="K60" s="143" t="s">
        <v>144</v>
      </c>
      <c r="L60" s="239">
        <v>16</v>
      </c>
      <c r="M60" s="86">
        <v>0</v>
      </c>
      <c r="N60" s="239">
        <v>2</v>
      </c>
      <c r="O60" s="86">
        <f t="shared" si="6"/>
        <v>18</v>
      </c>
      <c r="Q60" s="101"/>
      <c r="R60" s="205"/>
      <c r="S60" s="205"/>
    </row>
    <row r="61" spans="1:27" x14ac:dyDescent="0.25">
      <c r="A61" s="142" t="s">
        <v>273</v>
      </c>
      <c r="B61" s="88">
        <v>31</v>
      </c>
      <c r="C61" s="47">
        <v>8</v>
      </c>
      <c r="D61" s="190">
        <f t="shared" si="3"/>
        <v>0.24374999999999999</v>
      </c>
      <c r="E61" s="88">
        <v>10</v>
      </c>
      <c r="F61" s="47">
        <v>111</v>
      </c>
      <c r="G61" s="190">
        <f t="shared" si="4"/>
        <v>0.75624999999999998</v>
      </c>
      <c r="H61" s="86">
        <f t="shared" si="5"/>
        <v>160</v>
      </c>
      <c r="I61" s="41"/>
      <c r="J61" s="41"/>
      <c r="K61" s="143" t="s">
        <v>273</v>
      </c>
      <c r="L61" s="239">
        <v>150</v>
      </c>
      <c r="M61" s="86">
        <v>2</v>
      </c>
      <c r="N61" s="239">
        <v>8</v>
      </c>
      <c r="O61" s="86">
        <f t="shared" si="6"/>
        <v>160</v>
      </c>
      <c r="Q61" s="101"/>
      <c r="R61" s="205"/>
      <c r="S61" s="205"/>
    </row>
    <row r="62" spans="1:27" x14ac:dyDescent="0.25">
      <c r="A62" s="166" t="s">
        <v>148</v>
      </c>
      <c r="B62" s="157">
        <f>SUM(B36:B61)</f>
        <v>403</v>
      </c>
      <c r="C62" s="168">
        <f>SUM(C36:C61)</f>
        <v>595</v>
      </c>
      <c r="D62" s="158"/>
      <c r="E62" s="157">
        <f>SUM(E36:E61)</f>
        <v>3389</v>
      </c>
      <c r="F62" s="168">
        <f>SUM(F36:F61)</f>
        <v>1415</v>
      </c>
      <c r="G62" s="177"/>
      <c r="H62" s="158">
        <f>SUM(H36:H61)</f>
        <v>5802</v>
      </c>
      <c r="K62" s="144" t="s">
        <v>148</v>
      </c>
      <c r="L62" s="188">
        <f>SUM(L36:L61)</f>
        <v>5397</v>
      </c>
      <c r="M62" s="158">
        <f>SUM(M36:M61)</f>
        <v>132</v>
      </c>
      <c r="N62" s="188">
        <f>SUM(N36:N61)</f>
        <v>273</v>
      </c>
      <c r="O62" s="188">
        <f t="shared" si="6"/>
        <v>5802</v>
      </c>
      <c r="Q62" s="101"/>
      <c r="R62" s="101"/>
      <c r="S62" s="101"/>
    </row>
    <row r="64" spans="1:27" x14ac:dyDescent="0.25">
      <c r="A64" t="s">
        <v>279</v>
      </c>
      <c r="K64" s="2" t="s">
        <v>280</v>
      </c>
    </row>
    <row r="66" spans="1:19" x14ac:dyDescent="0.25">
      <c r="A66" s="178"/>
      <c r="B66" s="279" t="s">
        <v>276</v>
      </c>
      <c r="C66" s="282"/>
      <c r="D66" s="284"/>
      <c r="E66" s="279" t="s">
        <v>277</v>
      </c>
      <c r="F66" s="282"/>
      <c r="G66" s="284"/>
      <c r="L66" s="287" t="s">
        <v>239</v>
      </c>
      <c r="M66" s="288"/>
      <c r="N66" s="262" t="s">
        <v>399</v>
      </c>
      <c r="O66" s="261"/>
      <c r="R66" s="205"/>
      <c r="S66" s="205"/>
    </row>
    <row r="67" spans="1:19" ht="36" x14ac:dyDescent="0.25">
      <c r="A67" s="179" t="s">
        <v>272</v>
      </c>
      <c r="B67" s="180" t="s">
        <v>231</v>
      </c>
      <c r="C67" s="181" t="s">
        <v>233</v>
      </c>
      <c r="D67" s="182" t="s">
        <v>278</v>
      </c>
      <c r="E67" s="180" t="s">
        <v>234</v>
      </c>
      <c r="F67" s="181" t="s">
        <v>236</v>
      </c>
      <c r="G67" s="182" t="s">
        <v>278</v>
      </c>
      <c r="H67" s="183" t="s">
        <v>168</v>
      </c>
      <c r="K67" s="34" t="s">
        <v>272</v>
      </c>
      <c r="L67" s="263" t="s">
        <v>260</v>
      </c>
      <c r="M67" s="173" t="s">
        <v>261</v>
      </c>
      <c r="N67" s="264" t="s">
        <v>262</v>
      </c>
      <c r="O67" s="174" t="s">
        <v>168</v>
      </c>
      <c r="Q67" s="101"/>
      <c r="R67" s="205"/>
      <c r="S67" s="205"/>
    </row>
    <row r="68" spans="1:19" x14ac:dyDescent="0.25">
      <c r="A68" s="184" t="s">
        <v>49</v>
      </c>
      <c r="B68" s="88">
        <v>87</v>
      </c>
      <c r="C68" s="47">
        <v>336</v>
      </c>
      <c r="D68" s="190">
        <f>(B68+C68)/H68</f>
        <v>0.27610966057441255</v>
      </c>
      <c r="E68" s="88">
        <v>1058</v>
      </c>
      <c r="F68" s="47">
        <v>51</v>
      </c>
      <c r="G68" s="190">
        <f>(E68+F68)/H68</f>
        <v>0.72389033942558745</v>
      </c>
      <c r="H68" s="239">
        <f>B68+C68+E68+F68</f>
        <v>1532</v>
      </c>
      <c r="I68" s="41"/>
      <c r="J68" s="41"/>
      <c r="K68" s="143" t="s">
        <v>49</v>
      </c>
      <c r="L68" s="239">
        <v>1359</v>
      </c>
      <c r="M68" s="86">
        <v>136</v>
      </c>
      <c r="N68" s="239">
        <v>37</v>
      </c>
      <c r="O68" s="176">
        <f t="shared" ref="O68:O94" si="7">L68+M68+N68</f>
        <v>1532</v>
      </c>
      <c r="Q68" s="101"/>
      <c r="R68" s="205"/>
      <c r="S68" s="205"/>
    </row>
    <row r="69" spans="1:19" x14ac:dyDescent="0.25">
      <c r="A69" s="184" t="s">
        <v>40</v>
      </c>
      <c r="B69" s="88">
        <v>32</v>
      </c>
      <c r="C69" s="47">
        <v>156</v>
      </c>
      <c r="D69" s="190">
        <f t="shared" ref="D69:D93" si="8">(B69+C69)/H69</f>
        <v>0.17870722433460076</v>
      </c>
      <c r="E69" s="88">
        <v>850</v>
      </c>
      <c r="F69" s="47">
        <v>14</v>
      </c>
      <c r="G69" s="190">
        <f t="shared" ref="G69:G93" si="9">(E69+F69)/H69</f>
        <v>0.82129277566539927</v>
      </c>
      <c r="H69" s="239">
        <f t="shared" ref="H69:H93" si="10">B69+C69+E69+F69</f>
        <v>1052</v>
      </c>
      <c r="I69" s="41"/>
      <c r="J69" s="41"/>
      <c r="K69" s="143" t="s">
        <v>40</v>
      </c>
      <c r="L69" s="239">
        <v>954</v>
      </c>
      <c r="M69" s="86">
        <v>70</v>
      </c>
      <c r="N69" s="239">
        <v>28</v>
      </c>
      <c r="O69" s="176">
        <f t="shared" si="7"/>
        <v>1052</v>
      </c>
      <c r="Q69" s="101"/>
      <c r="R69" s="205"/>
      <c r="S69" s="205"/>
    </row>
    <row r="70" spans="1:19" x14ac:dyDescent="0.25">
      <c r="A70" s="184" t="s">
        <v>105</v>
      </c>
      <c r="B70" s="88">
        <v>21</v>
      </c>
      <c r="C70" s="47">
        <v>86</v>
      </c>
      <c r="D70" s="190">
        <f t="shared" si="8"/>
        <v>0.17038216560509553</v>
      </c>
      <c r="E70" s="88">
        <v>501</v>
      </c>
      <c r="F70" s="47">
        <v>20</v>
      </c>
      <c r="G70" s="190">
        <f t="shared" si="9"/>
        <v>0.82961783439490444</v>
      </c>
      <c r="H70" s="239">
        <f t="shared" si="10"/>
        <v>628</v>
      </c>
      <c r="I70" s="41"/>
      <c r="J70" s="41"/>
      <c r="K70" s="143" t="s">
        <v>105</v>
      </c>
      <c r="L70" s="239">
        <v>604</v>
      </c>
      <c r="M70" s="86">
        <v>21</v>
      </c>
      <c r="N70" s="239">
        <v>3</v>
      </c>
      <c r="O70" s="176">
        <f t="shared" si="7"/>
        <v>628</v>
      </c>
      <c r="Q70" s="101"/>
      <c r="R70" s="205"/>
      <c r="S70" s="205"/>
    </row>
    <row r="71" spans="1:19" x14ac:dyDescent="0.25">
      <c r="A71" s="184" t="s">
        <v>61</v>
      </c>
      <c r="B71" s="88">
        <v>22</v>
      </c>
      <c r="C71" s="47">
        <v>80</v>
      </c>
      <c r="D71" s="190">
        <f t="shared" si="8"/>
        <v>0.26020408163265307</v>
      </c>
      <c r="E71" s="88">
        <v>287</v>
      </c>
      <c r="F71" s="47">
        <v>3</v>
      </c>
      <c r="G71" s="190">
        <f t="shared" si="9"/>
        <v>0.73979591836734693</v>
      </c>
      <c r="H71" s="239">
        <f t="shared" si="10"/>
        <v>392</v>
      </c>
      <c r="I71" s="41"/>
      <c r="J71" s="41"/>
      <c r="K71" s="143" t="s">
        <v>61</v>
      </c>
      <c r="L71" s="239">
        <v>388</v>
      </c>
      <c r="M71" s="86">
        <v>0</v>
      </c>
      <c r="N71" s="239">
        <v>4</v>
      </c>
      <c r="O71" s="176">
        <f t="shared" si="7"/>
        <v>392</v>
      </c>
      <c r="Q71" s="101"/>
      <c r="R71" s="205"/>
      <c r="S71" s="205"/>
    </row>
    <row r="72" spans="1:19" x14ac:dyDescent="0.25">
      <c r="A72" s="184" t="s">
        <v>59</v>
      </c>
      <c r="B72" s="88">
        <v>24</v>
      </c>
      <c r="C72" s="47">
        <v>85</v>
      </c>
      <c r="D72" s="190">
        <f t="shared" si="8"/>
        <v>0.40370370370370373</v>
      </c>
      <c r="E72" s="88">
        <v>150</v>
      </c>
      <c r="F72" s="47">
        <v>11</v>
      </c>
      <c r="G72" s="190">
        <f t="shared" si="9"/>
        <v>0.59629629629629632</v>
      </c>
      <c r="H72" s="239">
        <f t="shared" si="10"/>
        <v>270</v>
      </c>
      <c r="I72" s="41"/>
      <c r="J72" s="41"/>
      <c r="K72" s="143" t="s">
        <v>59</v>
      </c>
      <c r="L72" s="239">
        <v>267</v>
      </c>
      <c r="M72" s="86">
        <v>0</v>
      </c>
      <c r="N72" s="239">
        <v>3</v>
      </c>
      <c r="O72" s="176">
        <f t="shared" si="7"/>
        <v>270</v>
      </c>
      <c r="Q72" s="101"/>
      <c r="R72" s="205"/>
      <c r="S72" s="205"/>
    </row>
    <row r="73" spans="1:19" x14ac:dyDescent="0.25">
      <c r="A73" s="184" t="s">
        <v>63</v>
      </c>
      <c r="B73" s="88">
        <v>25</v>
      </c>
      <c r="C73" s="47">
        <v>87</v>
      </c>
      <c r="D73" s="190">
        <f t="shared" si="8"/>
        <v>0.4392156862745098</v>
      </c>
      <c r="E73" s="88">
        <v>142</v>
      </c>
      <c r="F73" s="47">
        <v>1</v>
      </c>
      <c r="G73" s="238">
        <f t="shared" si="9"/>
        <v>0.5607843137254902</v>
      </c>
      <c r="H73" s="239">
        <f t="shared" si="10"/>
        <v>255</v>
      </c>
      <c r="I73" s="41"/>
      <c r="J73" s="41"/>
      <c r="K73" s="143" t="s">
        <v>63</v>
      </c>
      <c r="L73" s="239">
        <v>249</v>
      </c>
      <c r="M73" s="86">
        <v>0</v>
      </c>
      <c r="N73" s="239">
        <v>6</v>
      </c>
      <c r="O73" s="176">
        <f t="shared" si="7"/>
        <v>255</v>
      </c>
      <c r="Q73" s="101"/>
      <c r="R73" s="205"/>
      <c r="S73" s="205"/>
    </row>
    <row r="74" spans="1:19" x14ac:dyDescent="0.25">
      <c r="A74" s="184" t="s">
        <v>31</v>
      </c>
      <c r="B74" s="88">
        <v>13</v>
      </c>
      <c r="C74" s="47">
        <v>20</v>
      </c>
      <c r="D74" s="190">
        <f t="shared" si="8"/>
        <v>0.20624999999999999</v>
      </c>
      <c r="E74" s="88">
        <v>127</v>
      </c>
      <c r="F74" s="47">
        <v>0</v>
      </c>
      <c r="G74" s="190">
        <f t="shared" si="9"/>
        <v>0.79374999999999996</v>
      </c>
      <c r="H74" s="239">
        <f t="shared" si="10"/>
        <v>160</v>
      </c>
      <c r="I74" s="41"/>
      <c r="J74" s="41"/>
      <c r="K74" s="143" t="s">
        <v>31</v>
      </c>
      <c r="L74" s="239">
        <v>159</v>
      </c>
      <c r="M74" s="86">
        <v>0</v>
      </c>
      <c r="N74" s="239">
        <v>1</v>
      </c>
      <c r="O74" s="176">
        <f t="shared" si="7"/>
        <v>160</v>
      </c>
      <c r="Q74" s="101"/>
      <c r="R74" s="205"/>
      <c r="S74" s="205"/>
    </row>
    <row r="75" spans="1:19" x14ac:dyDescent="0.25">
      <c r="A75" s="184" t="s">
        <v>92</v>
      </c>
      <c r="B75" s="88">
        <v>11</v>
      </c>
      <c r="C75" s="47">
        <v>24</v>
      </c>
      <c r="D75" s="190">
        <f t="shared" si="8"/>
        <v>0.33333333333333331</v>
      </c>
      <c r="E75" s="88">
        <v>70</v>
      </c>
      <c r="F75" s="47">
        <v>0</v>
      </c>
      <c r="G75" s="190">
        <f t="shared" si="9"/>
        <v>0.66666666666666663</v>
      </c>
      <c r="H75" s="239">
        <f t="shared" si="10"/>
        <v>105</v>
      </c>
      <c r="I75" s="41"/>
      <c r="J75" s="41"/>
      <c r="K75" s="143" t="s">
        <v>92</v>
      </c>
      <c r="L75" s="239">
        <v>104</v>
      </c>
      <c r="M75" s="86">
        <v>0</v>
      </c>
      <c r="N75" s="239">
        <v>1</v>
      </c>
      <c r="O75" s="176">
        <f t="shared" si="7"/>
        <v>105</v>
      </c>
      <c r="Q75" s="101"/>
      <c r="R75" s="205"/>
      <c r="S75" s="205"/>
    </row>
    <row r="76" spans="1:19" x14ac:dyDescent="0.25">
      <c r="A76" s="184" t="s">
        <v>78</v>
      </c>
      <c r="B76" s="88">
        <v>27</v>
      </c>
      <c r="C76" s="47">
        <v>25</v>
      </c>
      <c r="D76" s="190">
        <f t="shared" si="8"/>
        <v>0.51485148514851486</v>
      </c>
      <c r="E76" s="88">
        <v>49</v>
      </c>
      <c r="F76" s="47">
        <v>0</v>
      </c>
      <c r="G76" s="190">
        <f t="shared" si="9"/>
        <v>0.48514851485148514</v>
      </c>
      <c r="H76" s="239">
        <f t="shared" si="10"/>
        <v>101</v>
      </c>
      <c r="I76" s="41"/>
      <c r="J76" s="41"/>
      <c r="K76" s="143" t="s">
        <v>78</v>
      </c>
      <c r="L76" s="239">
        <v>90</v>
      </c>
      <c r="M76" s="86">
        <v>7</v>
      </c>
      <c r="N76" s="239">
        <v>4</v>
      </c>
      <c r="O76" s="176">
        <f t="shared" si="7"/>
        <v>101</v>
      </c>
      <c r="Q76" s="101"/>
      <c r="R76" s="205"/>
      <c r="S76" s="205"/>
    </row>
    <row r="77" spans="1:19" x14ac:dyDescent="0.25">
      <c r="A77" s="184" t="s">
        <v>86</v>
      </c>
      <c r="B77" s="88">
        <v>1</v>
      </c>
      <c r="C77" s="47">
        <v>22</v>
      </c>
      <c r="D77" s="190">
        <f t="shared" si="8"/>
        <v>0.27710843373493976</v>
      </c>
      <c r="E77" s="88">
        <v>60</v>
      </c>
      <c r="F77" s="47">
        <v>0</v>
      </c>
      <c r="G77" s="190">
        <f t="shared" si="9"/>
        <v>0.72289156626506024</v>
      </c>
      <c r="H77" s="239">
        <f t="shared" si="10"/>
        <v>83</v>
      </c>
      <c r="I77" s="41"/>
      <c r="J77" s="41"/>
      <c r="K77" s="143" t="s">
        <v>86</v>
      </c>
      <c r="L77" s="239">
        <v>78</v>
      </c>
      <c r="M77" s="86">
        <v>2</v>
      </c>
      <c r="N77" s="239">
        <v>3</v>
      </c>
      <c r="O77" s="176">
        <f t="shared" si="7"/>
        <v>83</v>
      </c>
      <c r="Q77" s="101"/>
      <c r="R77" s="205"/>
      <c r="S77" s="205"/>
    </row>
    <row r="78" spans="1:19" x14ac:dyDescent="0.25">
      <c r="A78" s="184" t="s">
        <v>111</v>
      </c>
      <c r="B78" s="88">
        <v>5</v>
      </c>
      <c r="C78" s="47">
        <v>17</v>
      </c>
      <c r="D78" s="190">
        <f t="shared" si="8"/>
        <v>0.29729729729729731</v>
      </c>
      <c r="E78" s="88">
        <v>52</v>
      </c>
      <c r="F78" s="47">
        <v>0</v>
      </c>
      <c r="G78" s="190">
        <f t="shared" si="9"/>
        <v>0.70270270270270274</v>
      </c>
      <c r="H78" s="239">
        <f t="shared" si="10"/>
        <v>74</v>
      </c>
      <c r="I78" s="41"/>
      <c r="J78" s="41"/>
      <c r="K78" s="143" t="s">
        <v>111</v>
      </c>
      <c r="L78" s="239">
        <v>71</v>
      </c>
      <c r="M78" s="86">
        <v>1</v>
      </c>
      <c r="N78" s="239">
        <v>2</v>
      </c>
      <c r="O78" s="176">
        <f t="shared" si="7"/>
        <v>74</v>
      </c>
      <c r="Q78" s="101"/>
      <c r="R78" s="205"/>
      <c r="S78" s="205"/>
    </row>
    <row r="79" spans="1:19" x14ac:dyDescent="0.25">
      <c r="A79" s="184" t="s">
        <v>132</v>
      </c>
      <c r="B79" s="88">
        <v>7</v>
      </c>
      <c r="C79" s="47">
        <v>22</v>
      </c>
      <c r="D79" s="190">
        <f t="shared" si="8"/>
        <v>0.42028985507246375</v>
      </c>
      <c r="E79" s="88">
        <v>40</v>
      </c>
      <c r="F79" s="47">
        <v>0</v>
      </c>
      <c r="G79" s="190">
        <f t="shared" si="9"/>
        <v>0.57971014492753625</v>
      </c>
      <c r="H79" s="239">
        <f t="shared" si="10"/>
        <v>69</v>
      </c>
      <c r="I79" s="41"/>
      <c r="J79" s="41"/>
      <c r="K79" s="143" t="s">
        <v>132</v>
      </c>
      <c r="L79" s="239">
        <v>68</v>
      </c>
      <c r="M79" s="86">
        <v>0</v>
      </c>
      <c r="N79" s="239">
        <v>1</v>
      </c>
      <c r="O79" s="176">
        <f t="shared" si="7"/>
        <v>69</v>
      </c>
      <c r="Q79" s="101"/>
      <c r="R79" s="205"/>
      <c r="S79" s="205"/>
    </row>
    <row r="80" spans="1:19" x14ac:dyDescent="0.25">
      <c r="A80" s="184" t="s">
        <v>126</v>
      </c>
      <c r="B80" s="88">
        <v>3</v>
      </c>
      <c r="C80" s="47">
        <v>23</v>
      </c>
      <c r="D80" s="190">
        <f t="shared" si="8"/>
        <v>0.48148148148148145</v>
      </c>
      <c r="E80" s="88">
        <v>23</v>
      </c>
      <c r="F80" s="47">
        <v>5</v>
      </c>
      <c r="G80" s="190">
        <f t="shared" si="9"/>
        <v>0.51851851851851849</v>
      </c>
      <c r="H80" s="239">
        <f t="shared" si="10"/>
        <v>54</v>
      </c>
      <c r="I80" s="41"/>
      <c r="J80" s="41"/>
      <c r="K80" s="143" t="s">
        <v>126</v>
      </c>
      <c r="L80" s="239">
        <v>52</v>
      </c>
      <c r="M80" s="86">
        <v>0</v>
      </c>
      <c r="N80" s="239">
        <v>2</v>
      </c>
      <c r="O80" s="176">
        <f t="shared" si="7"/>
        <v>54</v>
      </c>
      <c r="Q80" s="101"/>
      <c r="R80" s="205"/>
      <c r="S80" s="205"/>
    </row>
    <row r="81" spans="1:19" x14ac:dyDescent="0.25">
      <c r="A81" s="184" t="s">
        <v>76</v>
      </c>
      <c r="B81" s="88">
        <v>5</v>
      </c>
      <c r="C81" s="47">
        <v>18</v>
      </c>
      <c r="D81" s="190">
        <f t="shared" si="8"/>
        <v>0.57499999999999996</v>
      </c>
      <c r="E81" s="88">
        <v>17</v>
      </c>
      <c r="F81" s="47">
        <v>0</v>
      </c>
      <c r="G81" s="190">
        <f t="shared" si="9"/>
        <v>0.42499999999999999</v>
      </c>
      <c r="H81" s="239">
        <f t="shared" si="10"/>
        <v>40</v>
      </c>
      <c r="I81" s="41"/>
      <c r="J81" s="41"/>
      <c r="K81" s="143" t="s">
        <v>76</v>
      </c>
      <c r="L81" s="239">
        <v>37</v>
      </c>
      <c r="M81" s="86">
        <v>0</v>
      </c>
      <c r="N81" s="239">
        <v>3</v>
      </c>
      <c r="O81" s="176">
        <f t="shared" si="7"/>
        <v>40</v>
      </c>
      <c r="Q81" s="101"/>
      <c r="R81" s="205"/>
      <c r="S81" s="205"/>
    </row>
    <row r="82" spans="1:19" x14ac:dyDescent="0.25">
      <c r="A82" s="184" t="s">
        <v>127</v>
      </c>
      <c r="B82" s="88">
        <v>7</v>
      </c>
      <c r="C82" s="47">
        <v>11</v>
      </c>
      <c r="D82" s="190">
        <f t="shared" si="8"/>
        <v>0.45</v>
      </c>
      <c r="E82" s="88">
        <v>20</v>
      </c>
      <c r="F82" s="47">
        <v>2</v>
      </c>
      <c r="G82" s="190">
        <f t="shared" si="9"/>
        <v>0.55000000000000004</v>
      </c>
      <c r="H82" s="239">
        <f t="shared" si="10"/>
        <v>40</v>
      </c>
      <c r="I82" s="41"/>
      <c r="J82" s="41"/>
      <c r="K82" s="143" t="s">
        <v>127</v>
      </c>
      <c r="L82" s="239">
        <v>39</v>
      </c>
      <c r="M82" s="86">
        <v>0</v>
      </c>
      <c r="N82" s="239">
        <v>1</v>
      </c>
      <c r="O82" s="176">
        <f t="shared" si="7"/>
        <v>40</v>
      </c>
      <c r="Q82" s="101"/>
      <c r="R82" s="205"/>
      <c r="S82" s="205"/>
    </row>
    <row r="83" spans="1:19" x14ac:dyDescent="0.25">
      <c r="A83" s="184" t="s">
        <v>130</v>
      </c>
      <c r="B83" s="88">
        <v>4</v>
      </c>
      <c r="C83" s="47">
        <v>23</v>
      </c>
      <c r="D83" s="190">
        <f t="shared" si="8"/>
        <v>0.77142857142857146</v>
      </c>
      <c r="E83" s="88">
        <v>8</v>
      </c>
      <c r="F83" s="47">
        <v>0</v>
      </c>
      <c r="G83" s="190">
        <f t="shared" si="9"/>
        <v>0.22857142857142856</v>
      </c>
      <c r="H83" s="239">
        <f t="shared" si="10"/>
        <v>35</v>
      </c>
      <c r="I83" s="41"/>
      <c r="J83" s="41"/>
      <c r="K83" s="143" t="s">
        <v>130</v>
      </c>
      <c r="L83" s="239">
        <v>35</v>
      </c>
      <c r="M83" s="86">
        <v>0</v>
      </c>
      <c r="N83" s="239">
        <v>0</v>
      </c>
      <c r="O83" s="176">
        <f t="shared" si="7"/>
        <v>35</v>
      </c>
      <c r="Q83" s="101"/>
      <c r="R83" s="205"/>
      <c r="S83" s="205"/>
    </row>
    <row r="84" spans="1:19" x14ac:dyDescent="0.25">
      <c r="A84" s="184" t="s">
        <v>96</v>
      </c>
      <c r="B84" s="88">
        <v>1</v>
      </c>
      <c r="C84" s="47">
        <v>10</v>
      </c>
      <c r="D84" s="190">
        <f t="shared" si="8"/>
        <v>0.33333333333333331</v>
      </c>
      <c r="E84" s="88">
        <v>22</v>
      </c>
      <c r="F84" s="47">
        <v>0</v>
      </c>
      <c r="G84" s="190">
        <f t="shared" si="9"/>
        <v>0.66666666666666663</v>
      </c>
      <c r="H84" s="239">
        <f t="shared" si="10"/>
        <v>33</v>
      </c>
      <c r="I84" s="41"/>
      <c r="J84" s="41"/>
      <c r="K84" s="143" t="s">
        <v>96</v>
      </c>
      <c r="L84" s="239">
        <v>33</v>
      </c>
      <c r="M84" s="86">
        <v>0</v>
      </c>
      <c r="N84" s="239">
        <v>0</v>
      </c>
      <c r="O84" s="176">
        <f t="shared" si="7"/>
        <v>33</v>
      </c>
      <c r="Q84" s="101"/>
      <c r="R84" s="205"/>
      <c r="S84" s="205"/>
    </row>
    <row r="85" spans="1:19" x14ac:dyDescent="0.25">
      <c r="A85" s="184" t="s">
        <v>94</v>
      </c>
      <c r="B85" s="88">
        <v>4</v>
      </c>
      <c r="C85" s="47">
        <v>17</v>
      </c>
      <c r="D85" s="190">
        <f t="shared" si="8"/>
        <v>0.65625</v>
      </c>
      <c r="E85" s="88">
        <v>11</v>
      </c>
      <c r="F85" s="47">
        <v>0</v>
      </c>
      <c r="G85" s="190">
        <f t="shared" si="9"/>
        <v>0.34375</v>
      </c>
      <c r="H85" s="239">
        <f t="shared" si="10"/>
        <v>32</v>
      </c>
      <c r="I85" s="41"/>
      <c r="J85" s="41"/>
      <c r="K85" s="143" t="s">
        <v>94</v>
      </c>
      <c r="L85" s="239">
        <v>32</v>
      </c>
      <c r="M85" s="86">
        <v>0</v>
      </c>
      <c r="N85" s="239">
        <v>0</v>
      </c>
      <c r="O85" s="176">
        <f t="shared" si="7"/>
        <v>32</v>
      </c>
      <c r="Q85" s="101"/>
      <c r="R85" s="205"/>
      <c r="S85" s="205"/>
    </row>
    <row r="86" spans="1:19" x14ac:dyDescent="0.25">
      <c r="A86" s="184" t="s">
        <v>114</v>
      </c>
      <c r="B86" s="88">
        <v>4</v>
      </c>
      <c r="C86" s="47">
        <v>6</v>
      </c>
      <c r="D86" s="190">
        <f t="shared" si="8"/>
        <v>0.37037037037037035</v>
      </c>
      <c r="E86" s="88">
        <v>17</v>
      </c>
      <c r="F86" s="47">
        <v>0</v>
      </c>
      <c r="G86" s="190">
        <f t="shared" si="9"/>
        <v>0.62962962962962965</v>
      </c>
      <c r="H86" s="239">
        <f t="shared" si="10"/>
        <v>27</v>
      </c>
      <c r="I86" s="41"/>
      <c r="J86" s="41"/>
      <c r="K86" s="143" t="s">
        <v>114</v>
      </c>
      <c r="L86" s="239">
        <v>27</v>
      </c>
      <c r="M86" s="86">
        <v>0</v>
      </c>
      <c r="N86" s="239">
        <v>0</v>
      </c>
      <c r="O86" s="176">
        <f t="shared" si="7"/>
        <v>27</v>
      </c>
      <c r="Q86" s="101"/>
      <c r="R86" s="205"/>
      <c r="S86" s="205"/>
    </row>
    <row r="87" spans="1:19" x14ac:dyDescent="0.25">
      <c r="A87" s="184" t="s">
        <v>112</v>
      </c>
      <c r="B87" s="88">
        <v>0</v>
      </c>
      <c r="C87" s="47">
        <v>5</v>
      </c>
      <c r="D87" s="190">
        <f t="shared" si="8"/>
        <v>0.19230769230769232</v>
      </c>
      <c r="E87" s="88">
        <v>21</v>
      </c>
      <c r="F87" s="47">
        <v>0</v>
      </c>
      <c r="G87" s="190">
        <f t="shared" si="9"/>
        <v>0.80769230769230771</v>
      </c>
      <c r="H87" s="239">
        <f t="shared" si="10"/>
        <v>26</v>
      </c>
      <c r="I87" s="41"/>
      <c r="J87" s="41"/>
      <c r="K87" s="143" t="s">
        <v>112</v>
      </c>
      <c r="L87" s="239">
        <v>26</v>
      </c>
      <c r="M87" s="86">
        <v>0</v>
      </c>
      <c r="N87" s="239">
        <v>0</v>
      </c>
      <c r="O87" s="176">
        <f t="shared" si="7"/>
        <v>26</v>
      </c>
      <c r="Q87" s="101"/>
      <c r="R87" s="205"/>
      <c r="S87" s="205"/>
    </row>
    <row r="88" spans="1:19" x14ac:dyDescent="0.25">
      <c r="A88" s="184" t="s">
        <v>120</v>
      </c>
      <c r="B88" s="88">
        <v>3</v>
      </c>
      <c r="C88" s="47">
        <v>8</v>
      </c>
      <c r="D88" s="190">
        <f t="shared" si="8"/>
        <v>0.44</v>
      </c>
      <c r="E88" s="88">
        <v>14</v>
      </c>
      <c r="F88" s="47">
        <v>0</v>
      </c>
      <c r="G88" s="190">
        <f t="shared" si="9"/>
        <v>0.56000000000000005</v>
      </c>
      <c r="H88" s="239">
        <f t="shared" si="10"/>
        <v>25</v>
      </c>
      <c r="I88" s="41"/>
      <c r="J88" s="41"/>
      <c r="K88" s="143" t="s">
        <v>120</v>
      </c>
      <c r="L88" s="239">
        <v>25</v>
      </c>
      <c r="M88" s="86">
        <v>0</v>
      </c>
      <c r="N88" s="239">
        <v>0</v>
      </c>
      <c r="O88" s="176">
        <f t="shared" si="7"/>
        <v>25</v>
      </c>
      <c r="Q88" s="101"/>
      <c r="R88" s="205"/>
      <c r="S88" s="205"/>
    </row>
    <row r="89" spans="1:19" x14ac:dyDescent="0.25">
      <c r="A89" s="184" t="s">
        <v>134</v>
      </c>
      <c r="B89" s="88">
        <v>0</v>
      </c>
      <c r="C89" s="47">
        <v>10</v>
      </c>
      <c r="D89" s="190">
        <f t="shared" si="8"/>
        <v>0.4</v>
      </c>
      <c r="E89" s="88">
        <v>15</v>
      </c>
      <c r="F89" s="47">
        <v>0</v>
      </c>
      <c r="G89" s="190">
        <f t="shared" si="9"/>
        <v>0.6</v>
      </c>
      <c r="H89" s="239">
        <f t="shared" si="10"/>
        <v>25</v>
      </c>
      <c r="I89" s="41"/>
      <c r="J89" s="41"/>
      <c r="K89" s="143" t="s">
        <v>134</v>
      </c>
      <c r="L89" s="239">
        <v>25</v>
      </c>
      <c r="M89" s="86">
        <v>0</v>
      </c>
      <c r="N89" s="239">
        <v>0</v>
      </c>
      <c r="O89" s="176">
        <f t="shared" si="7"/>
        <v>25</v>
      </c>
      <c r="Q89" s="101"/>
      <c r="R89" s="205"/>
      <c r="S89" s="205"/>
    </row>
    <row r="90" spans="1:19" x14ac:dyDescent="0.25">
      <c r="A90" s="184" t="s">
        <v>70</v>
      </c>
      <c r="B90" s="88">
        <v>6</v>
      </c>
      <c r="C90" s="47">
        <v>2</v>
      </c>
      <c r="D90" s="190">
        <f t="shared" si="8"/>
        <v>0.34782608695652173</v>
      </c>
      <c r="E90" s="88">
        <v>15</v>
      </c>
      <c r="F90" s="47">
        <v>0</v>
      </c>
      <c r="G90" s="190">
        <f t="shared" si="9"/>
        <v>0.65217391304347827</v>
      </c>
      <c r="H90" s="239">
        <f t="shared" si="10"/>
        <v>23</v>
      </c>
      <c r="I90" s="41"/>
      <c r="J90" s="41"/>
      <c r="K90" s="143" t="s">
        <v>70</v>
      </c>
      <c r="L90" s="239">
        <v>23</v>
      </c>
      <c r="M90" s="86">
        <v>0</v>
      </c>
      <c r="N90" s="239">
        <v>0</v>
      </c>
      <c r="O90" s="176">
        <f t="shared" si="7"/>
        <v>23</v>
      </c>
      <c r="Q90" s="101"/>
      <c r="R90" s="205"/>
      <c r="S90" s="205"/>
    </row>
    <row r="91" spans="1:19" x14ac:dyDescent="0.25">
      <c r="A91" s="184" t="s">
        <v>121</v>
      </c>
      <c r="B91" s="88">
        <v>2</v>
      </c>
      <c r="C91" s="47">
        <v>3</v>
      </c>
      <c r="D91" s="190">
        <f t="shared" si="8"/>
        <v>0.23809523809523808</v>
      </c>
      <c r="E91" s="88">
        <v>16</v>
      </c>
      <c r="F91" s="47">
        <v>0</v>
      </c>
      <c r="G91" s="190">
        <f t="shared" si="9"/>
        <v>0.76190476190476186</v>
      </c>
      <c r="H91" s="239">
        <f t="shared" si="10"/>
        <v>21</v>
      </c>
      <c r="I91" s="41"/>
      <c r="J91" s="41"/>
      <c r="K91" s="143" t="s">
        <v>121</v>
      </c>
      <c r="L91" s="239">
        <v>21</v>
      </c>
      <c r="M91" s="86">
        <v>0</v>
      </c>
      <c r="N91" s="239">
        <v>0</v>
      </c>
      <c r="O91" s="176">
        <f t="shared" si="7"/>
        <v>21</v>
      </c>
      <c r="Q91" s="101"/>
      <c r="R91" s="205"/>
      <c r="S91" s="205"/>
    </row>
    <row r="92" spans="1:19" x14ac:dyDescent="0.25">
      <c r="A92" s="184" t="s">
        <v>4</v>
      </c>
      <c r="B92" s="88">
        <v>1</v>
      </c>
      <c r="C92" s="47">
        <v>12</v>
      </c>
      <c r="D92" s="190">
        <f t="shared" si="8"/>
        <v>0.72222222222222221</v>
      </c>
      <c r="E92" s="88">
        <v>5</v>
      </c>
      <c r="F92" s="47">
        <v>0</v>
      </c>
      <c r="G92" s="190">
        <f t="shared" si="9"/>
        <v>0.27777777777777779</v>
      </c>
      <c r="H92" s="239">
        <f t="shared" si="10"/>
        <v>18</v>
      </c>
      <c r="I92" s="41"/>
      <c r="J92" s="41"/>
      <c r="K92" s="143" t="s">
        <v>4</v>
      </c>
      <c r="L92" s="239">
        <v>15</v>
      </c>
      <c r="M92" s="86">
        <v>3</v>
      </c>
      <c r="N92" s="239">
        <v>0</v>
      </c>
      <c r="O92" s="176">
        <f t="shared" si="7"/>
        <v>18</v>
      </c>
      <c r="Q92" s="101"/>
      <c r="R92" s="205"/>
      <c r="S92" s="205"/>
    </row>
    <row r="93" spans="1:19" x14ac:dyDescent="0.25">
      <c r="A93" s="184" t="s">
        <v>273</v>
      </c>
      <c r="B93" s="88">
        <v>0</v>
      </c>
      <c r="C93" s="47">
        <v>0</v>
      </c>
      <c r="D93" s="190" t="e">
        <f t="shared" si="8"/>
        <v>#DIV/0!</v>
      </c>
      <c r="E93" s="88">
        <v>0</v>
      </c>
      <c r="F93" s="47">
        <v>0</v>
      </c>
      <c r="G93" s="190" t="e">
        <f t="shared" si="9"/>
        <v>#DIV/0!</v>
      </c>
      <c r="H93" s="239">
        <f t="shared" si="10"/>
        <v>0</v>
      </c>
      <c r="I93" s="41"/>
      <c r="J93" s="41"/>
      <c r="K93" s="143" t="s">
        <v>273</v>
      </c>
      <c r="L93" s="265">
        <v>0</v>
      </c>
      <c r="M93" s="86">
        <v>0</v>
      </c>
      <c r="N93" s="239">
        <v>0</v>
      </c>
      <c r="O93" s="176">
        <f t="shared" si="7"/>
        <v>0</v>
      </c>
      <c r="Q93" s="101"/>
      <c r="R93" s="205"/>
      <c r="S93" s="205"/>
    </row>
    <row r="94" spans="1:19" x14ac:dyDescent="0.25">
      <c r="A94" s="186" t="s">
        <v>148</v>
      </c>
      <c r="B94" s="157">
        <f>SUM(B68:B93)</f>
        <v>315</v>
      </c>
      <c r="C94" s="168">
        <f>SUM(C68:C93)</f>
        <v>1108</v>
      </c>
      <c r="D94" s="187"/>
      <c r="E94" s="157">
        <f>SUM(E68:E93)</f>
        <v>3590</v>
      </c>
      <c r="F94" s="168">
        <f>SUM(F68:F93)</f>
        <v>107</v>
      </c>
      <c r="G94" s="177"/>
      <c r="H94" s="188">
        <f>SUM(H68:H93)</f>
        <v>5120</v>
      </c>
      <c r="K94" s="144" t="s">
        <v>148</v>
      </c>
      <c r="L94" s="188">
        <f>SUM(L68:L93)</f>
        <v>4781</v>
      </c>
      <c r="M94" s="158">
        <f>SUM(M68:M93)</f>
        <v>240</v>
      </c>
      <c r="N94" s="188">
        <f>SUM(N68:N93)</f>
        <v>99</v>
      </c>
      <c r="O94" s="188">
        <f t="shared" si="7"/>
        <v>5120</v>
      </c>
      <c r="Q94" s="101"/>
      <c r="R94" s="101"/>
      <c r="S94" s="101"/>
    </row>
  </sheetData>
  <sortState ref="Z1:AA58">
    <sortCondition descending="1" ref="AA1:AA58"/>
  </sortState>
  <mergeCells count="6">
    <mergeCell ref="B34:D34"/>
    <mergeCell ref="E34:G34"/>
    <mergeCell ref="L34:M34"/>
    <mergeCell ref="B66:D66"/>
    <mergeCell ref="E66:G66"/>
    <mergeCell ref="L66:M6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Z127"/>
  <sheetViews>
    <sheetView workbookViewId="0">
      <selection activeCell="Y1" sqref="Y1:Z126"/>
    </sheetView>
  </sheetViews>
  <sheetFormatPr defaultRowHeight="15" x14ac:dyDescent="0.25"/>
  <cols>
    <col min="1" max="1" width="36" style="205" customWidth="1"/>
    <col min="2" max="4" width="9.140625" style="205"/>
    <col min="5" max="5" width="35.7109375" style="205" customWidth="1"/>
    <col min="6" max="6" width="7.5703125" style="205" customWidth="1"/>
    <col min="7" max="7" width="8.42578125" style="205" bestFit="1" customWidth="1"/>
    <col min="8" max="8" width="6.85546875" style="205" bestFit="1" customWidth="1"/>
    <col min="9" max="9" width="7.7109375" style="205" customWidth="1"/>
    <col min="10" max="10" width="8.42578125" style="205" bestFit="1" customWidth="1"/>
    <col min="11" max="12" width="8.5703125" style="205" customWidth="1"/>
    <col min="13" max="13" width="9.140625" style="205"/>
    <col min="14" max="14" width="36" style="205" customWidth="1"/>
    <col min="15" max="15" width="4" style="205" bestFit="1" customWidth="1"/>
    <col min="16" max="16" width="5.7109375" style="205" customWidth="1"/>
    <col min="17" max="17" width="6.85546875" style="205" bestFit="1" customWidth="1"/>
    <col min="18" max="18" width="5.5703125" style="205" customWidth="1"/>
    <col min="19" max="19" width="5.28515625" style="205" customWidth="1"/>
    <col min="20" max="20" width="6.85546875" style="205" bestFit="1" customWidth="1"/>
    <col min="21" max="21" width="8.7109375" style="205" bestFit="1" customWidth="1"/>
    <col min="23" max="23" width="53" customWidth="1"/>
    <col min="25" max="25" width="9" customWidth="1"/>
  </cols>
  <sheetData>
    <row r="1" spans="1:26" x14ac:dyDescent="0.25">
      <c r="A1" s="2" t="s">
        <v>384</v>
      </c>
      <c r="E1" s="2" t="s">
        <v>385</v>
      </c>
      <c r="N1" s="2" t="s">
        <v>386</v>
      </c>
      <c r="W1" s="205" t="s">
        <v>10</v>
      </c>
      <c r="Y1" s="205" t="s">
        <v>28</v>
      </c>
      <c r="Z1">
        <v>2067</v>
      </c>
    </row>
    <row r="2" spans="1:26" x14ac:dyDescent="0.25">
      <c r="A2" s="2"/>
      <c r="W2" s="205" t="s">
        <v>302</v>
      </c>
      <c r="Y2" s="205" t="s">
        <v>22</v>
      </c>
      <c r="Z2" s="205">
        <v>1638</v>
      </c>
    </row>
    <row r="3" spans="1:26" x14ac:dyDescent="0.25">
      <c r="F3" s="279" t="s">
        <v>239</v>
      </c>
      <c r="G3" s="282"/>
      <c r="H3" s="284"/>
      <c r="I3" s="253" t="s">
        <v>396</v>
      </c>
      <c r="J3" s="254"/>
      <c r="K3" s="255"/>
      <c r="O3" s="289" t="s">
        <v>276</v>
      </c>
      <c r="P3" s="290"/>
      <c r="Q3" s="291"/>
      <c r="R3" s="289" t="s">
        <v>277</v>
      </c>
      <c r="S3" s="290"/>
      <c r="T3" s="291"/>
      <c r="W3" s="205" t="s">
        <v>303</v>
      </c>
      <c r="Y3" s="205" t="s">
        <v>6</v>
      </c>
      <c r="Z3" s="205">
        <v>1454</v>
      </c>
    </row>
    <row r="4" spans="1:26" ht="24" x14ac:dyDescent="0.25">
      <c r="A4" s="34" t="s">
        <v>387</v>
      </c>
      <c r="B4" s="139" t="s">
        <v>210</v>
      </c>
      <c r="C4" s="136" t="s">
        <v>184</v>
      </c>
      <c r="E4" s="204" t="s">
        <v>387</v>
      </c>
      <c r="F4" s="210" t="s">
        <v>260</v>
      </c>
      <c r="G4" s="211" t="s">
        <v>261</v>
      </c>
      <c r="H4" s="203" t="s">
        <v>388</v>
      </c>
      <c r="I4" s="211" t="s">
        <v>397</v>
      </c>
      <c r="J4" s="203" t="s">
        <v>388</v>
      </c>
      <c r="K4" s="202" t="s">
        <v>168</v>
      </c>
      <c r="N4" s="204" t="s">
        <v>387</v>
      </c>
      <c r="O4" s="206" t="s">
        <v>231</v>
      </c>
      <c r="P4" s="207" t="s">
        <v>233</v>
      </c>
      <c r="Q4" s="203" t="s">
        <v>388</v>
      </c>
      <c r="R4" s="206" t="s">
        <v>234</v>
      </c>
      <c r="S4" s="207" t="s">
        <v>236</v>
      </c>
      <c r="T4" s="203" t="s">
        <v>388</v>
      </c>
      <c r="U4" s="208" t="s">
        <v>168</v>
      </c>
      <c r="W4" s="205" t="s">
        <v>304</v>
      </c>
      <c r="Y4" s="205" t="s">
        <v>10</v>
      </c>
      <c r="Z4" s="205">
        <v>1310</v>
      </c>
    </row>
    <row r="5" spans="1:26" x14ac:dyDescent="0.25">
      <c r="A5" s="209" t="s">
        <v>28</v>
      </c>
      <c r="B5" s="47">
        <v>2067</v>
      </c>
      <c r="C5" s="130">
        <f t="shared" ref="C5:C26" si="0">B5/$B$31</f>
        <v>0.18925105292071048</v>
      </c>
      <c r="E5" s="142" t="s">
        <v>28</v>
      </c>
      <c r="F5" s="88">
        <v>1862</v>
      </c>
      <c r="G5" s="47">
        <v>96</v>
      </c>
      <c r="H5" s="190">
        <f t="shared" ref="H5:H30" si="1">(F5+G5)/K5</f>
        <v>0.94726656990807934</v>
      </c>
      <c r="I5" s="47">
        <v>109</v>
      </c>
      <c r="J5" s="175">
        <f>I5/K5</f>
        <v>5.2733430091920656E-2</v>
      </c>
      <c r="K5" s="185">
        <f t="shared" ref="K5:K31" si="2">F5+G5+I5</f>
        <v>2067</v>
      </c>
      <c r="N5" s="142" t="s">
        <v>28</v>
      </c>
      <c r="O5" s="88">
        <v>10</v>
      </c>
      <c r="P5" s="47">
        <v>44</v>
      </c>
      <c r="Q5" s="190">
        <f>(O5+P5)/U5</f>
        <v>2.6124818577648767E-2</v>
      </c>
      <c r="R5" s="88">
        <v>1999</v>
      </c>
      <c r="S5" s="47">
        <v>14</v>
      </c>
      <c r="T5" s="175">
        <f>(R5+S5)/U5</f>
        <v>0.97387518142235119</v>
      </c>
      <c r="U5" s="176">
        <f>O5+P5+R5+S5</f>
        <v>2067</v>
      </c>
      <c r="W5" s="205" t="s">
        <v>305</v>
      </c>
      <c r="Y5" s="205" t="s">
        <v>19</v>
      </c>
      <c r="Z5" s="205">
        <v>676</v>
      </c>
    </row>
    <row r="6" spans="1:26" x14ac:dyDescent="0.25">
      <c r="A6" s="209" t="s">
        <v>22</v>
      </c>
      <c r="B6" s="47">
        <v>1638</v>
      </c>
      <c r="C6" s="130">
        <f t="shared" si="0"/>
        <v>0.14997253250320455</v>
      </c>
      <c r="E6" s="142" t="s">
        <v>22</v>
      </c>
      <c r="F6" s="88">
        <v>1540</v>
      </c>
      <c r="G6" s="47">
        <v>7</v>
      </c>
      <c r="H6" s="190">
        <f t="shared" si="1"/>
        <v>0.94444444444444442</v>
      </c>
      <c r="I6" s="47">
        <v>91</v>
      </c>
      <c r="J6" s="175">
        <f t="shared" ref="J6:J30" si="3">I6/K6</f>
        <v>5.5555555555555552E-2</v>
      </c>
      <c r="K6" s="185">
        <f t="shared" si="2"/>
        <v>1638</v>
      </c>
      <c r="N6" s="142" t="s">
        <v>22</v>
      </c>
      <c r="O6" s="88">
        <v>10</v>
      </c>
      <c r="P6" s="47">
        <v>12</v>
      </c>
      <c r="Q6" s="190">
        <f t="shared" ref="Q6:Q30" si="4">(O6+P6)/U6</f>
        <v>1.3431013431013432E-2</v>
      </c>
      <c r="R6" s="88">
        <v>236</v>
      </c>
      <c r="S6" s="47">
        <v>1380</v>
      </c>
      <c r="T6" s="175">
        <f t="shared" ref="T6:T30" si="5">(R6+S6)/U6</f>
        <v>0.98656898656898662</v>
      </c>
      <c r="U6" s="176">
        <f t="shared" ref="U6:U30" si="6">O6+P6+R6+S6</f>
        <v>1638</v>
      </c>
      <c r="W6" s="205" t="s">
        <v>18</v>
      </c>
      <c r="Y6" s="205" t="s">
        <v>15</v>
      </c>
      <c r="Z6" s="205">
        <v>637</v>
      </c>
    </row>
    <row r="7" spans="1:26" x14ac:dyDescent="0.25">
      <c r="A7" s="209" t="s">
        <v>6</v>
      </c>
      <c r="B7" s="47">
        <v>1454</v>
      </c>
      <c r="C7" s="130">
        <f t="shared" si="0"/>
        <v>0.13312580113532321</v>
      </c>
      <c r="E7" s="142" t="s">
        <v>6</v>
      </c>
      <c r="F7" s="88">
        <v>1316</v>
      </c>
      <c r="G7" s="47">
        <v>103</v>
      </c>
      <c r="H7" s="190">
        <f t="shared" si="1"/>
        <v>0.97592847317744158</v>
      </c>
      <c r="I7" s="47">
        <v>35</v>
      </c>
      <c r="J7" s="175">
        <f t="shared" si="3"/>
        <v>2.4071526822558458E-2</v>
      </c>
      <c r="K7" s="185">
        <f t="shared" si="2"/>
        <v>1454</v>
      </c>
      <c r="N7" s="142" t="s">
        <v>6</v>
      </c>
      <c r="O7" s="88">
        <v>58</v>
      </c>
      <c r="P7" s="47">
        <v>222</v>
      </c>
      <c r="Q7" s="190">
        <f t="shared" si="4"/>
        <v>0.19257221458046767</v>
      </c>
      <c r="R7" s="88">
        <v>1159</v>
      </c>
      <c r="S7" s="47">
        <v>15</v>
      </c>
      <c r="T7" s="175">
        <f t="shared" si="5"/>
        <v>0.80742778541953231</v>
      </c>
      <c r="U7" s="176">
        <f t="shared" si="6"/>
        <v>1454</v>
      </c>
      <c r="W7" s="205" t="s">
        <v>306</v>
      </c>
      <c r="Y7" s="205" t="s">
        <v>33</v>
      </c>
      <c r="Z7" s="205">
        <v>457</v>
      </c>
    </row>
    <row r="8" spans="1:26" x14ac:dyDescent="0.25">
      <c r="A8" s="209" t="s">
        <v>10</v>
      </c>
      <c r="B8" s="47">
        <v>1310</v>
      </c>
      <c r="C8" s="130">
        <f t="shared" si="0"/>
        <v>0.11994140267350302</v>
      </c>
      <c r="E8" s="142" t="s">
        <v>10</v>
      </c>
      <c r="F8" s="88">
        <v>1231</v>
      </c>
      <c r="G8" s="47">
        <v>38</v>
      </c>
      <c r="H8" s="190">
        <f t="shared" si="1"/>
        <v>0.9687022900763359</v>
      </c>
      <c r="I8" s="47">
        <v>41</v>
      </c>
      <c r="J8" s="175">
        <f t="shared" si="3"/>
        <v>3.1297709923664124E-2</v>
      </c>
      <c r="K8" s="185">
        <f t="shared" si="2"/>
        <v>1310</v>
      </c>
      <c r="N8" s="142" t="s">
        <v>10</v>
      </c>
      <c r="O8" s="88">
        <v>248</v>
      </c>
      <c r="P8" s="47">
        <v>246</v>
      </c>
      <c r="Q8" s="190">
        <f t="shared" si="4"/>
        <v>0.37709923664122136</v>
      </c>
      <c r="R8" s="88">
        <v>794</v>
      </c>
      <c r="S8" s="47">
        <v>22</v>
      </c>
      <c r="T8" s="175">
        <f t="shared" si="5"/>
        <v>0.62290076335877864</v>
      </c>
      <c r="U8" s="176">
        <f t="shared" si="6"/>
        <v>1310</v>
      </c>
      <c r="W8" s="205" t="s">
        <v>307</v>
      </c>
      <c r="Y8" s="205" t="s">
        <v>16</v>
      </c>
      <c r="Z8" s="205">
        <v>420</v>
      </c>
    </row>
    <row r="9" spans="1:26" x14ac:dyDescent="0.25">
      <c r="A9" s="209" t="s">
        <v>19</v>
      </c>
      <c r="B9" s="47">
        <v>676</v>
      </c>
      <c r="C9" s="130">
        <f t="shared" si="0"/>
        <v>6.1893426112433619E-2</v>
      </c>
      <c r="E9" s="142" t="s">
        <v>19</v>
      </c>
      <c r="F9" s="88">
        <v>641</v>
      </c>
      <c r="G9" s="47">
        <v>22</v>
      </c>
      <c r="H9" s="190">
        <f t="shared" si="1"/>
        <v>0.98076923076923073</v>
      </c>
      <c r="I9" s="47">
        <v>13</v>
      </c>
      <c r="J9" s="175">
        <f t="shared" si="3"/>
        <v>1.9230769230769232E-2</v>
      </c>
      <c r="K9" s="185">
        <f t="shared" si="2"/>
        <v>676</v>
      </c>
      <c r="N9" s="142" t="s">
        <v>19</v>
      </c>
      <c r="O9" s="88">
        <v>49</v>
      </c>
      <c r="P9" s="47">
        <v>182</v>
      </c>
      <c r="Q9" s="190">
        <f t="shared" si="4"/>
        <v>0.34171597633136097</v>
      </c>
      <c r="R9" s="88">
        <v>434</v>
      </c>
      <c r="S9" s="47">
        <v>11</v>
      </c>
      <c r="T9" s="175">
        <f t="shared" si="5"/>
        <v>0.65828402366863903</v>
      </c>
      <c r="U9" s="176">
        <f t="shared" si="6"/>
        <v>676</v>
      </c>
      <c r="W9" s="205" t="s">
        <v>308</v>
      </c>
      <c r="Y9" s="205" t="s">
        <v>14</v>
      </c>
      <c r="Z9" s="205">
        <v>363</v>
      </c>
    </row>
    <row r="10" spans="1:26" x14ac:dyDescent="0.25">
      <c r="A10" s="209" t="s">
        <v>15</v>
      </c>
      <c r="B10" s="47">
        <v>637</v>
      </c>
      <c r="C10" s="130">
        <f t="shared" si="0"/>
        <v>5.8322651529023987E-2</v>
      </c>
      <c r="E10" s="142" t="s">
        <v>15</v>
      </c>
      <c r="F10" s="88">
        <v>605</v>
      </c>
      <c r="G10" s="47">
        <v>23</v>
      </c>
      <c r="H10" s="190">
        <f t="shared" si="1"/>
        <v>0.98587127158555732</v>
      </c>
      <c r="I10" s="47">
        <v>9</v>
      </c>
      <c r="J10" s="175">
        <f t="shared" si="3"/>
        <v>1.4128728414442701E-2</v>
      </c>
      <c r="K10" s="185">
        <f t="shared" si="2"/>
        <v>637</v>
      </c>
      <c r="N10" s="142" t="s">
        <v>15</v>
      </c>
      <c r="O10" s="88">
        <v>27</v>
      </c>
      <c r="P10" s="47">
        <v>106</v>
      </c>
      <c r="Q10" s="190">
        <f t="shared" si="4"/>
        <v>0.2087912087912088</v>
      </c>
      <c r="R10" s="88">
        <v>489</v>
      </c>
      <c r="S10" s="47">
        <v>15</v>
      </c>
      <c r="T10" s="175">
        <f t="shared" si="5"/>
        <v>0.79120879120879117</v>
      </c>
      <c r="U10" s="176">
        <f t="shared" si="6"/>
        <v>637</v>
      </c>
      <c r="W10" s="205" t="s">
        <v>309</v>
      </c>
      <c r="Y10" s="205" t="s">
        <v>17</v>
      </c>
      <c r="Z10" s="205">
        <v>353</v>
      </c>
    </row>
    <row r="11" spans="1:26" x14ac:dyDescent="0.25">
      <c r="A11" s="209" t="s">
        <v>33</v>
      </c>
      <c r="B11" s="47">
        <v>457</v>
      </c>
      <c r="C11" s="130">
        <f t="shared" si="0"/>
        <v>4.1842153451748763E-2</v>
      </c>
      <c r="E11" s="142" t="s">
        <v>33</v>
      </c>
      <c r="F11" s="88">
        <v>438</v>
      </c>
      <c r="G11" s="47">
        <v>8</v>
      </c>
      <c r="H11" s="190">
        <f t="shared" si="1"/>
        <v>0.97592997811816196</v>
      </c>
      <c r="I11" s="47">
        <v>11</v>
      </c>
      <c r="J11" s="175">
        <f t="shared" si="3"/>
        <v>2.4070021881838075E-2</v>
      </c>
      <c r="K11" s="185">
        <f t="shared" si="2"/>
        <v>457</v>
      </c>
      <c r="N11" s="142" t="s">
        <v>33</v>
      </c>
      <c r="O11" s="88">
        <v>52</v>
      </c>
      <c r="P11" s="47">
        <v>163</v>
      </c>
      <c r="Q11" s="190">
        <f t="shared" si="4"/>
        <v>0.47045951859956237</v>
      </c>
      <c r="R11" s="88">
        <v>235</v>
      </c>
      <c r="S11" s="47">
        <v>7</v>
      </c>
      <c r="T11" s="175">
        <f t="shared" si="5"/>
        <v>0.52954048140043763</v>
      </c>
      <c r="U11" s="176">
        <f t="shared" si="6"/>
        <v>457</v>
      </c>
      <c r="W11" s="205" t="s">
        <v>310</v>
      </c>
      <c r="Y11" s="205" t="s">
        <v>2</v>
      </c>
      <c r="Z11" s="205">
        <v>207</v>
      </c>
    </row>
    <row r="12" spans="1:26" x14ac:dyDescent="0.25">
      <c r="A12" s="209" t="s">
        <v>16</v>
      </c>
      <c r="B12" s="47">
        <v>420</v>
      </c>
      <c r="C12" s="130">
        <f t="shared" si="0"/>
        <v>3.845449551364219E-2</v>
      </c>
      <c r="E12" s="142" t="s">
        <v>16</v>
      </c>
      <c r="F12" s="88">
        <v>395</v>
      </c>
      <c r="G12" s="47">
        <v>20</v>
      </c>
      <c r="H12" s="190">
        <f t="shared" si="1"/>
        <v>0.98809523809523814</v>
      </c>
      <c r="I12" s="47">
        <v>5</v>
      </c>
      <c r="J12" s="175">
        <f t="shared" si="3"/>
        <v>1.1904761904761904E-2</v>
      </c>
      <c r="K12" s="185">
        <f t="shared" si="2"/>
        <v>420</v>
      </c>
      <c r="N12" s="142" t="s">
        <v>16</v>
      </c>
      <c r="O12" s="88">
        <v>28</v>
      </c>
      <c r="P12" s="47">
        <v>81</v>
      </c>
      <c r="Q12" s="190">
        <f t="shared" si="4"/>
        <v>0.25952380952380955</v>
      </c>
      <c r="R12" s="88">
        <v>304</v>
      </c>
      <c r="S12" s="47">
        <v>7</v>
      </c>
      <c r="T12" s="175">
        <f t="shared" si="5"/>
        <v>0.74047619047619051</v>
      </c>
      <c r="U12" s="176">
        <f t="shared" si="6"/>
        <v>420</v>
      </c>
      <c r="W12" s="205" t="s">
        <v>33</v>
      </c>
      <c r="Y12" s="205" t="s">
        <v>20</v>
      </c>
      <c r="Z12" s="205">
        <v>204</v>
      </c>
    </row>
    <row r="13" spans="1:26" x14ac:dyDescent="0.25">
      <c r="A13" s="209" t="s">
        <v>14</v>
      </c>
      <c r="B13" s="47">
        <v>363</v>
      </c>
      <c r="C13" s="130">
        <f t="shared" si="0"/>
        <v>3.3235671122505035E-2</v>
      </c>
      <c r="E13" s="142" t="s">
        <v>14</v>
      </c>
      <c r="F13" s="88">
        <v>347</v>
      </c>
      <c r="G13" s="47">
        <v>8</v>
      </c>
      <c r="H13" s="190">
        <f t="shared" si="1"/>
        <v>0.97796143250688705</v>
      </c>
      <c r="I13" s="47">
        <v>8</v>
      </c>
      <c r="J13" s="175">
        <f t="shared" si="3"/>
        <v>2.2038567493112948E-2</v>
      </c>
      <c r="K13" s="185">
        <f t="shared" si="2"/>
        <v>363</v>
      </c>
      <c r="N13" s="142" t="s">
        <v>14</v>
      </c>
      <c r="O13" s="88">
        <v>33</v>
      </c>
      <c r="P13" s="47">
        <v>83</v>
      </c>
      <c r="Q13" s="190">
        <f t="shared" si="4"/>
        <v>0.31955922865013775</v>
      </c>
      <c r="R13" s="88">
        <v>230</v>
      </c>
      <c r="S13" s="47">
        <v>17</v>
      </c>
      <c r="T13" s="175">
        <f t="shared" si="5"/>
        <v>0.68044077134986225</v>
      </c>
      <c r="U13" s="176">
        <f t="shared" si="6"/>
        <v>363</v>
      </c>
      <c r="W13" s="205" t="s">
        <v>17</v>
      </c>
      <c r="Y13" s="205" t="s">
        <v>18</v>
      </c>
      <c r="Z13" s="205">
        <v>193</v>
      </c>
    </row>
    <row r="14" spans="1:26" x14ac:dyDescent="0.25">
      <c r="A14" s="209" t="s">
        <v>17</v>
      </c>
      <c r="B14" s="47">
        <v>353</v>
      </c>
      <c r="C14" s="130">
        <f t="shared" si="0"/>
        <v>3.2320087895989745E-2</v>
      </c>
      <c r="E14" s="142" t="s">
        <v>17</v>
      </c>
      <c r="F14" s="88">
        <v>332</v>
      </c>
      <c r="G14" s="47">
        <v>5</v>
      </c>
      <c r="H14" s="190">
        <f t="shared" si="1"/>
        <v>0.95467422096317278</v>
      </c>
      <c r="I14" s="47">
        <v>16</v>
      </c>
      <c r="J14" s="175">
        <f t="shared" si="3"/>
        <v>4.5325779036827198E-2</v>
      </c>
      <c r="K14" s="185">
        <f t="shared" si="2"/>
        <v>353</v>
      </c>
      <c r="N14" s="142" t="s">
        <v>17</v>
      </c>
      <c r="O14" s="88">
        <v>42</v>
      </c>
      <c r="P14" s="47">
        <v>128</v>
      </c>
      <c r="Q14" s="190">
        <f t="shared" si="4"/>
        <v>0.48158640226628896</v>
      </c>
      <c r="R14" s="88">
        <v>178</v>
      </c>
      <c r="S14" s="47">
        <v>5</v>
      </c>
      <c r="T14" s="175">
        <f t="shared" si="5"/>
        <v>0.5184135977337111</v>
      </c>
      <c r="U14" s="176">
        <f t="shared" si="6"/>
        <v>353</v>
      </c>
      <c r="W14" s="205" t="s">
        <v>52</v>
      </c>
      <c r="Y14" s="205" t="s">
        <v>36</v>
      </c>
      <c r="Z14" s="205">
        <v>190</v>
      </c>
    </row>
    <row r="15" spans="1:26" x14ac:dyDescent="0.25">
      <c r="A15" s="209" t="s">
        <v>2</v>
      </c>
      <c r="B15" s="47">
        <v>207</v>
      </c>
      <c r="C15" s="130">
        <f t="shared" si="0"/>
        <v>1.8952572788866508E-2</v>
      </c>
      <c r="E15" s="142" t="s">
        <v>2</v>
      </c>
      <c r="F15" s="88">
        <v>199</v>
      </c>
      <c r="G15" s="47">
        <v>5</v>
      </c>
      <c r="H15" s="190">
        <f t="shared" si="1"/>
        <v>0.98550724637681164</v>
      </c>
      <c r="I15" s="47">
        <v>3</v>
      </c>
      <c r="J15" s="175">
        <f t="shared" si="3"/>
        <v>1.4492753623188406E-2</v>
      </c>
      <c r="K15" s="185">
        <f t="shared" si="2"/>
        <v>207</v>
      </c>
      <c r="N15" s="142" t="s">
        <v>2</v>
      </c>
      <c r="O15" s="88">
        <v>12</v>
      </c>
      <c r="P15" s="47">
        <v>44</v>
      </c>
      <c r="Q15" s="190">
        <f t="shared" si="4"/>
        <v>0.27053140096618356</v>
      </c>
      <c r="R15" s="88">
        <v>149</v>
      </c>
      <c r="S15" s="47">
        <v>2</v>
      </c>
      <c r="T15" s="175">
        <f t="shared" si="5"/>
        <v>0.72946859903381644</v>
      </c>
      <c r="U15" s="176">
        <f t="shared" si="6"/>
        <v>207</v>
      </c>
      <c r="W15" s="205" t="s">
        <v>311</v>
      </c>
      <c r="Y15" s="205" t="s">
        <v>35</v>
      </c>
      <c r="Z15" s="205">
        <v>189</v>
      </c>
    </row>
    <row r="16" spans="1:26" x14ac:dyDescent="0.25">
      <c r="A16" s="209" t="s">
        <v>20</v>
      </c>
      <c r="B16" s="47">
        <v>204</v>
      </c>
      <c r="C16" s="130">
        <f t="shared" si="0"/>
        <v>1.8677897820911921E-2</v>
      </c>
      <c r="E16" s="142" t="s">
        <v>20</v>
      </c>
      <c r="F16" s="88">
        <v>190</v>
      </c>
      <c r="G16" s="47">
        <v>11</v>
      </c>
      <c r="H16" s="190">
        <f t="shared" si="1"/>
        <v>0.98529411764705888</v>
      </c>
      <c r="I16" s="47">
        <v>3</v>
      </c>
      <c r="J16" s="175">
        <f t="shared" si="3"/>
        <v>1.4705882352941176E-2</v>
      </c>
      <c r="K16" s="185">
        <f t="shared" si="2"/>
        <v>204</v>
      </c>
      <c r="N16" s="142" t="s">
        <v>20</v>
      </c>
      <c r="O16" s="88">
        <v>15</v>
      </c>
      <c r="P16" s="47">
        <v>45</v>
      </c>
      <c r="Q16" s="190">
        <f t="shared" si="4"/>
        <v>0.29411764705882354</v>
      </c>
      <c r="R16" s="88">
        <v>143</v>
      </c>
      <c r="S16" s="47">
        <v>1</v>
      </c>
      <c r="T16" s="175">
        <f t="shared" si="5"/>
        <v>0.70588235294117652</v>
      </c>
      <c r="U16" s="176">
        <f t="shared" si="6"/>
        <v>204</v>
      </c>
      <c r="W16" s="205" t="s">
        <v>108</v>
      </c>
      <c r="Y16" s="205" t="s">
        <v>13</v>
      </c>
      <c r="Z16" s="205">
        <v>140</v>
      </c>
    </row>
    <row r="17" spans="1:26" x14ac:dyDescent="0.25">
      <c r="A17" s="209" t="s">
        <v>18</v>
      </c>
      <c r="B17" s="47">
        <v>193</v>
      </c>
      <c r="C17" s="130">
        <f t="shared" si="0"/>
        <v>1.7670756271745101E-2</v>
      </c>
      <c r="E17" s="142" t="s">
        <v>18</v>
      </c>
      <c r="F17" s="88">
        <v>184</v>
      </c>
      <c r="G17" s="47">
        <v>6</v>
      </c>
      <c r="H17" s="190">
        <f t="shared" si="1"/>
        <v>0.98445595854922274</v>
      </c>
      <c r="I17" s="47">
        <v>3</v>
      </c>
      <c r="J17" s="175">
        <f t="shared" si="3"/>
        <v>1.5544041450777202E-2</v>
      </c>
      <c r="K17" s="185">
        <f t="shared" si="2"/>
        <v>193</v>
      </c>
      <c r="N17" s="142" t="s">
        <v>18</v>
      </c>
      <c r="O17" s="88">
        <v>8</v>
      </c>
      <c r="P17" s="47">
        <v>52</v>
      </c>
      <c r="Q17" s="190">
        <f t="shared" si="4"/>
        <v>0.31088082901554404</v>
      </c>
      <c r="R17" s="88">
        <v>126</v>
      </c>
      <c r="S17" s="47">
        <v>7</v>
      </c>
      <c r="T17" s="175">
        <f t="shared" si="5"/>
        <v>0.68911917098445596</v>
      </c>
      <c r="U17" s="176">
        <f t="shared" si="6"/>
        <v>193</v>
      </c>
      <c r="W17" s="205" t="s">
        <v>34</v>
      </c>
      <c r="Y17" s="205" t="s">
        <v>37</v>
      </c>
      <c r="Z17" s="205">
        <v>83</v>
      </c>
    </row>
    <row r="18" spans="1:26" x14ac:dyDescent="0.25">
      <c r="A18" s="209" t="s">
        <v>36</v>
      </c>
      <c r="B18" s="47">
        <v>190</v>
      </c>
      <c r="C18" s="130">
        <f t="shared" si="0"/>
        <v>1.7396081303790514E-2</v>
      </c>
      <c r="E18" s="142" t="s">
        <v>36</v>
      </c>
      <c r="F18" s="88">
        <v>183</v>
      </c>
      <c r="G18" s="47">
        <v>2</v>
      </c>
      <c r="H18" s="190">
        <f t="shared" si="1"/>
        <v>0.97368421052631582</v>
      </c>
      <c r="I18" s="47">
        <v>5</v>
      </c>
      <c r="J18" s="175">
        <f t="shared" si="3"/>
        <v>2.6315789473684209E-2</v>
      </c>
      <c r="K18" s="185">
        <f t="shared" si="2"/>
        <v>190</v>
      </c>
      <c r="N18" s="142" t="s">
        <v>36</v>
      </c>
      <c r="O18" s="88">
        <v>15</v>
      </c>
      <c r="P18" s="47">
        <v>57</v>
      </c>
      <c r="Q18" s="190">
        <f t="shared" si="4"/>
        <v>0.37894736842105264</v>
      </c>
      <c r="R18" s="88">
        <v>114</v>
      </c>
      <c r="S18" s="47">
        <v>4</v>
      </c>
      <c r="T18" s="175">
        <f t="shared" si="5"/>
        <v>0.62105263157894741</v>
      </c>
      <c r="U18" s="176">
        <f t="shared" si="6"/>
        <v>190</v>
      </c>
      <c r="W18" s="205" t="s">
        <v>312</v>
      </c>
      <c r="Y18" s="205" t="s">
        <v>29</v>
      </c>
      <c r="Z18" s="205">
        <v>76</v>
      </c>
    </row>
    <row r="19" spans="1:26" x14ac:dyDescent="0.25">
      <c r="A19" s="209" t="s">
        <v>35</v>
      </c>
      <c r="B19" s="47">
        <v>189</v>
      </c>
      <c r="C19" s="130">
        <f t="shared" si="0"/>
        <v>1.7304522981138985E-2</v>
      </c>
      <c r="E19" s="142" t="s">
        <v>35</v>
      </c>
      <c r="F19" s="88">
        <v>178</v>
      </c>
      <c r="G19" s="47">
        <v>7</v>
      </c>
      <c r="H19" s="190">
        <f t="shared" si="1"/>
        <v>0.97883597883597884</v>
      </c>
      <c r="I19" s="47">
        <v>4</v>
      </c>
      <c r="J19" s="175">
        <f t="shared" si="3"/>
        <v>2.1164021164021163E-2</v>
      </c>
      <c r="K19" s="185">
        <f t="shared" si="2"/>
        <v>189</v>
      </c>
      <c r="N19" s="142" t="s">
        <v>35</v>
      </c>
      <c r="O19" s="88">
        <v>22</v>
      </c>
      <c r="P19" s="47">
        <v>59</v>
      </c>
      <c r="Q19" s="190">
        <f t="shared" si="4"/>
        <v>0.42857142857142855</v>
      </c>
      <c r="R19" s="88">
        <v>104</v>
      </c>
      <c r="S19" s="47">
        <v>4</v>
      </c>
      <c r="T19" s="175">
        <f t="shared" si="5"/>
        <v>0.5714285714285714</v>
      </c>
      <c r="U19" s="176">
        <f t="shared" si="6"/>
        <v>189</v>
      </c>
      <c r="W19" s="205" t="s">
        <v>28</v>
      </c>
      <c r="Y19" s="205" t="s">
        <v>32</v>
      </c>
      <c r="Z19" s="205">
        <v>61</v>
      </c>
    </row>
    <row r="20" spans="1:26" x14ac:dyDescent="0.25">
      <c r="A20" s="209" t="s">
        <v>13</v>
      </c>
      <c r="B20" s="47">
        <v>140</v>
      </c>
      <c r="C20" s="130">
        <f t="shared" si="0"/>
        <v>1.2818165171214063E-2</v>
      </c>
      <c r="E20" s="142" t="s">
        <v>13</v>
      </c>
      <c r="F20" s="88">
        <v>135</v>
      </c>
      <c r="G20" s="47">
        <v>2</v>
      </c>
      <c r="H20" s="190">
        <f t="shared" si="1"/>
        <v>0.97857142857142854</v>
      </c>
      <c r="I20" s="47">
        <v>3</v>
      </c>
      <c r="J20" s="175">
        <f t="shared" si="3"/>
        <v>2.1428571428571429E-2</v>
      </c>
      <c r="K20" s="185">
        <f t="shared" si="2"/>
        <v>140</v>
      </c>
      <c r="N20" s="142" t="s">
        <v>13</v>
      </c>
      <c r="O20" s="88">
        <v>15</v>
      </c>
      <c r="P20" s="47">
        <v>38</v>
      </c>
      <c r="Q20" s="190">
        <f t="shared" si="4"/>
        <v>0.37857142857142856</v>
      </c>
      <c r="R20" s="88">
        <v>85</v>
      </c>
      <c r="S20" s="47">
        <v>2</v>
      </c>
      <c r="T20" s="175">
        <f t="shared" si="5"/>
        <v>0.62142857142857144</v>
      </c>
      <c r="U20" s="176">
        <f t="shared" si="6"/>
        <v>140</v>
      </c>
      <c r="W20" s="205" t="s">
        <v>66</v>
      </c>
      <c r="Y20" s="205" t="s">
        <v>47</v>
      </c>
      <c r="Z20" s="205">
        <v>35</v>
      </c>
    </row>
    <row r="21" spans="1:26" x14ac:dyDescent="0.25">
      <c r="A21" s="209" t="s">
        <v>37</v>
      </c>
      <c r="B21" s="47">
        <v>83</v>
      </c>
      <c r="C21" s="130">
        <f t="shared" si="0"/>
        <v>7.5993407800769089E-3</v>
      </c>
      <c r="E21" s="142" t="s">
        <v>37</v>
      </c>
      <c r="F21" s="88">
        <v>78</v>
      </c>
      <c r="G21" s="47">
        <v>4</v>
      </c>
      <c r="H21" s="190">
        <f t="shared" si="1"/>
        <v>0.98795180722891562</v>
      </c>
      <c r="I21" s="47">
        <v>1</v>
      </c>
      <c r="J21" s="175">
        <f t="shared" si="3"/>
        <v>1.2048192771084338E-2</v>
      </c>
      <c r="K21" s="185">
        <f t="shared" si="2"/>
        <v>83</v>
      </c>
      <c r="N21" s="142" t="s">
        <v>37</v>
      </c>
      <c r="O21" s="88">
        <v>14</v>
      </c>
      <c r="P21" s="47">
        <v>18</v>
      </c>
      <c r="Q21" s="190">
        <f t="shared" si="4"/>
        <v>0.38554216867469882</v>
      </c>
      <c r="R21" s="88">
        <v>49</v>
      </c>
      <c r="S21" s="47">
        <v>2</v>
      </c>
      <c r="T21" s="175">
        <f t="shared" si="5"/>
        <v>0.61445783132530118</v>
      </c>
      <c r="U21" s="176">
        <f t="shared" si="6"/>
        <v>83</v>
      </c>
      <c r="W21" s="205" t="s">
        <v>313</v>
      </c>
      <c r="Y21" s="205" t="s">
        <v>38</v>
      </c>
      <c r="Z21" s="205">
        <v>31</v>
      </c>
    </row>
    <row r="22" spans="1:26" x14ac:dyDescent="0.25">
      <c r="A22" s="209" t="s">
        <v>29</v>
      </c>
      <c r="B22" s="47">
        <v>76</v>
      </c>
      <c r="C22" s="130">
        <f t="shared" si="0"/>
        <v>6.9584325215162057E-3</v>
      </c>
      <c r="E22" s="142" t="s">
        <v>29</v>
      </c>
      <c r="F22" s="88">
        <v>74</v>
      </c>
      <c r="G22" s="47">
        <v>0</v>
      </c>
      <c r="H22" s="190">
        <f t="shared" si="1"/>
        <v>0.97368421052631582</v>
      </c>
      <c r="I22" s="47">
        <v>2</v>
      </c>
      <c r="J22" s="175">
        <f t="shared" si="3"/>
        <v>2.6315789473684209E-2</v>
      </c>
      <c r="K22" s="185">
        <f t="shared" si="2"/>
        <v>76</v>
      </c>
      <c r="N22" s="142" t="s">
        <v>29</v>
      </c>
      <c r="O22" s="88">
        <v>23</v>
      </c>
      <c r="P22" s="47">
        <v>37</v>
      </c>
      <c r="Q22" s="190">
        <f t="shared" si="4"/>
        <v>0.78947368421052633</v>
      </c>
      <c r="R22" s="88">
        <v>16</v>
      </c>
      <c r="S22" s="47">
        <v>0</v>
      </c>
      <c r="T22" s="175">
        <f t="shared" si="5"/>
        <v>0.21052631578947367</v>
      </c>
      <c r="U22" s="176">
        <f t="shared" si="6"/>
        <v>76</v>
      </c>
      <c r="W22" s="205" t="s">
        <v>314</v>
      </c>
      <c r="Y22" s="205" t="s">
        <v>44</v>
      </c>
      <c r="Z22" s="205">
        <v>21</v>
      </c>
    </row>
    <row r="23" spans="1:26" x14ac:dyDescent="0.25">
      <c r="A23" s="209" t="s">
        <v>32</v>
      </c>
      <c r="B23" s="47">
        <v>61</v>
      </c>
      <c r="C23" s="130">
        <f t="shared" si="0"/>
        <v>5.5850576817432704E-3</v>
      </c>
      <c r="E23" s="142" t="s">
        <v>32</v>
      </c>
      <c r="F23" s="88">
        <v>58</v>
      </c>
      <c r="G23" s="47">
        <v>0</v>
      </c>
      <c r="H23" s="190">
        <f t="shared" si="1"/>
        <v>0.95081967213114749</v>
      </c>
      <c r="I23" s="47">
        <v>3</v>
      </c>
      <c r="J23" s="175">
        <f t="shared" si="3"/>
        <v>4.9180327868852458E-2</v>
      </c>
      <c r="K23" s="185">
        <f t="shared" si="2"/>
        <v>61</v>
      </c>
      <c r="N23" s="142" t="s">
        <v>32</v>
      </c>
      <c r="O23" s="88">
        <v>8</v>
      </c>
      <c r="P23" s="47">
        <v>22</v>
      </c>
      <c r="Q23" s="190">
        <f t="shared" si="4"/>
        <v>0.49180327868852458</v>
      </c>
      <c r="R23" s="88">
        <v>30</v>
      </c>
      <c r="S23" s="47">
        <v>1</v>
      </c>
      <c r="T23" s="175">
        <f t="shared" si="5"/>
        <v>0.50819672131147542</v>
      </c>
      <c r="U23" s="176">
        <f t="shared" si="6"/>
        <v>61</v>
      </c>
      <c r="W23" s="205" t="s">
        <v>315</v>
      </c>
      <c r="Y23" s="205" t="s">
        <v>50</v>
      </c>
      <c r="Z23" s="205">
        <v>15</v>
      </c>
    </row>
    <row r="24" spans="1:26" x14ac:dyDescent="0.25">
      <c r="A24" s="209" t="s">
        <v>47</v>
      </c>
      <c r="B24" s="47">
        <v>35</v>
      </c>
      <c r="C24" s="130">
        <f t="shared" si="0"/>
        <v>3.2045412928035158E-3</v>
      </c>
      <c r="E24" s="142" t="s">
        <v>47</v>
      </c>
      <c r="F24" s="88">
        <v>34</v>
      </c>
      <c r="G24" s="47">
        <v>0</v>
      </c>
      <c r="H24" s="190">
        <f t="shared" si="1"/>
        <v>0.97142857142857142</v>
      </c>
      <c r="I24" s="47">
        <v>1</v>
      </c>
      <c r="J24" s="175">
        <f t="shared" si="3"/>
        <v>2.8571428571428571E-2</v>
      </c>
      <c r="K24" s="185">
        <f t="shared" si="2"/>
        <v>35</v>
      </c>
      <c r="N24" s="142" t="s">
        <v>47</v>
      </c>
      <c r="O24" s="88">
        <v>3</v>
      </c>
      <c r="P24" s="47">
        <v>18</v>
      </c>
      <c r="Q24" s="190">
        <f t="shared" si="4"/>
        <v>0.6</v>
      </c>
      <c r="R24" s="88">
        <v>13</v>
      </c>
      <c r="S24" s="47">
        <v>1</v>
      </c>
      <c r="T24" s="175">
        <f t="shared" si="5"/>
        <v>0.4</v>
      </c>
      <c r="U24" s="176">
        <f t="shared" si="6"/>
        <v>35</v>
      </c>
      <c r="W24" s="205" t="s">
        <v>43</v>
      </c>
      <c r="Y24" s="205" t="s">
        <v>46</v>
      </c>
      <c r="Z24" s="205">
        <v>14</v>
      </c>
    </row>
    <row r="25" spans="1:26" x14ac:dyDescent="0.25">
      <c r="A25" s="209" t="s">
        <v>38</v>
      </c>
      <c r="B25" s="47">
        <v>31</v>
      </c>
      <c r="C25" s="130">
        <f t="shared" si="0"/>
        <v>2.8383080021973997E-3</v>
      </c>
      <c r="E25" s="142" t="s">
        <v>38</v>
      </c>
      <c r="F25" s="88">
        <v>26</v>
      </c>
      <c r="G25" s="47">
        <v>2</v>
      </c>
      <c r="H25" s="190">
        <f t="shared" si="1"/>
        <v>0.90322580645161288</v>
      </c>
      <c r="I25" s="47">
        <v>3</v>
      </c>
      <c r="J25" s="175">
        <f t="shared" si="3"/>
        <v>9.6774193548387094E-2</v>
      </c>
      <c r="K25" s="185">
        <f t="shared" si="2"/>
        <v>31</v>
      </c>
      <c r="N25" s="142" t="s">
        <v>38</v>
      </c>
      <c r="O25" s="88">
        <v>5</v>
      </c>
      <c r="P25" s="47">
        <v>9</v>
      </c>
      <c r="Q25" s="190">
        <f t="shared" si="4"/>
        <v>0.45161290322580644</v>
      </c>
      <c r="R25" s="88">
        <v>16</v>
      </c>
      <c r="S25" s="47">
        <v>1</v>
      </c>
      <c r="T25" s="175">
        <f t="shared" si="5"/>
        <v>0.54838709677419351</v>
      </c>
      <c r="U25" s="176">
        <f t="shared" si="6"/>
        <v>31</v>
      </c>
      <c r="W25" s="205" t="s">
        <v>316</v>
      </c>
      <c r="Y25" s="205" t="s">
        <v>52</v>
      </c>
      <c r="Z25" s="205">
        <v>11</v>
      </c>
    </row>
    <row r="26" spans="1:26" x14ac:dyDescent="0.25">
      <c r="A26" s="209" t="s">
        <v>44</v>
      </c>
      <c r="B26" s="47">
        <v>21</v>
      </c>
      <c r="C26" s="130">
        <f t="shared" si="0"/>
        <v>1.9227247756821095E-3</v>
      </c>
      <c r="E26" s="142" t="s">
        <v>44</v>
      </c>
      <c r="F26" s="88">
        <v>19</v>
      </c>
      <c r="G26" s="47">
        <v>1</v>
      </c>
      <c r="H26" s="190">
        <f t="shared" si="1"/>
        <v>0.95238095238095233</v>
      </c>
      <c r="I26" s="47">
        <v>1</v>
      </c>
      <c r="J26" s="175">
        <f t="shared" si="3"/>
        <v>4.7619047619047616E-2</v>
      </c>
      <c r="K26" s="185">
        <f t="shared" si="2"/>
        <v>21</v>
      </c>
      <c r="N26" s="142" t="s">
        <v>44</v>
      </c>
      <c r="O26" s="88">
        <v>5</v>
      </c>
      <c r="P26" s="47">
        <v>5</v>
      </c>
      <c r="Q26" s="190">
        <f t="shared" si="4"/>
        <v>0.47619047619047616</v>
      </c>
      <c r="R26" s="88">
        <v>11</v>
      </c>
      <c r="S26" s="47">
        <v>0</v>
      </c>
      <c r="T26" s="175">
        <f t="shared" si="5"/>
        <v>0.52380952380952384</v>
      </c>
      <c r="U26" s="176">
        <f t="shared" si="6"/>
        <v>21</v>
      </c>
      <c r="W26" s="205" t="s">
        <v>65</v>
      </c>
      <c r="Y26" s="205" t="s">
        <v>106</v>
      </c>
      <c r="Z26" s="205">
        <v>10</v>
      </c>
    </row>
    <row r="27" spans="1:26" x14ac:dyDescent="0.25">
      <c r="A27" s="209" t="s">
        <v>50</v>
      </c>
      <c r="B27" s="47">
        <v>15</v>
      </c>
      <c r="C27" s="130">
        <f t="shared" ref="C27:C30" si="7">B27/$B$31</f>
        <v>1.3733748397729353E-3</v>
      </c>
      <c r="E27" s="142" t="s">
        <v>50</v>
      </c>
      <c r="F27" s="88">
        <v>15</v>
      </c>
      <c r="G27" s="47">
        <v>0</v>
      </c>
      <c r="H27" s="190">
        <f t="shared" si="1"/>
        <v>1</v>
      </c>
      <c r="I27" s="47">
        <v>0</v>
      </c>
      <c r="J27" s="175">
        <f t="shared" si="3"/>
        <v>0</v>
      </c>
      <c r="K27" s="185">
        <f t="shared" si="2"/>
        <v>15</v>
      </c>
      <c r="N27" s="142" t="s">
        <v>50</v>
      </c>
      <c r="O27" s="88">
        <v>0</v>
      </c>
      <c r="P27" s="47">
        <v>6</v>
      </c>
      <c r="Q27" s="190">
        <f t="shared" si="4"/>
        <v>0.4</v>
      </c>
      <c r="R27" s="88">
        <v>9</v>
      </c>
      <c r="S27" s="47">
        <v>0</v>
      </c>
      <c r="T27" s="175">
        <f t="shared" si="5"/>
        <v>0.6</v>
      </c>
      <c r="U27" s="176">
        <f t="shared" si="6"/>
        <v>15</v>
      </c>
      <c r="W27" s="205" t="s">
        <v>317</v>
      </c>
      <c r="Y27" s="205" t="s">
        <v>54</v>
      </c>
      <c r="Z27" s="205">
        <v>8</v>
      </c>
    </row>
    <row r="28" spans="1:26" x14ac:dyDescent="0.25">
      <c r="A28" s="209" t="s">
        <v>46</v>
      </c>
      <c r="B28" s="47">
        <v>14</v>
      </c>
      <c r="C28" s="130">
        <f t="shared" si="7"/>
        <v>1.2818165171214063E-3</v>
      </c>
      <c r="E28" s="142" t="s">
        <v>46</v>
      </c>
      <c r="F28" s="88">
        <v>14</v>
      </c>
      <c r="G28" s="47">
        <v>0</v>
      </c>
      <c r="H28" s="190">
        <f t="shared" si="1"/>
        <v>1</v>
      </c>
      <c r="I28" s="47">
        <v>0</v>
      </c>
      <c r="J28" s="175">
        <f t="shared" si="3"/>
        <v>0</v>
      </c>
      <c r="K28" s="185">
        <f t="shared" si="2"/>
        <v>14</v>
      </c>
      <c r="N28" s="142" t="s">
        <v>46</v>
      </c>
      <c r="O28" s="88">
        <v>2</v>
      </c>
      <c r="P28" s="47">
        <v>2</v>
      </c>
      <c r="Q28" s="190">
        <f t="shared" si="4"/>
        <v>0.2857142857142857</v>
      </c>
      <c r="R28" s="88">
        <v>7</v>
      </c>
      <c r="S28" s="47">
        <v>3</v>
      </c>
      <c r="T28" s="175">
        <f t="shared" si="5"/>
        <v>0.7142857142857143</v>
      </c>
      <c r="U28" s="176">
        <f t="shared" si="6"/>
        <v>14</v>
      </c>
      <c r="W28" s="205" t="s">
        <v>318</v>
      </c>
      <c r="Y28" s="205" t="s">
        <v>57</v>
      </c>
      <c r="Z28" s="205">
        <v>8</v>
      </c>
    </row>
    <row r="29" spans="1:26" x14ac:dyDescent="0.25">
      <c r="A29" s="209" t="s">
        <v>52</v>
      </c>
      <c r="B29" s="47">
        <v>11</v>
      </c>
      <c r="C29" s="130">
        <f t="shared" si="7"/>
        <v>1.0071415491668192E-3</v>
      </c>
      <c r="E29" s="142" t="s">
        <v>52</v>
      </c>
      <c r="F29" s="88">
        <v>11</v>
      </c>
      <c r="G29" s="47">
        <v>0</v>
      </c>
      <c r="H29" s="190">
        <f t="shared" si="1"/>
        <v>1</v>
      </c>
      <c r="I29" s="47">
        <v>0</v>
      </c>
      <c r="J29" s="175">
        <f t="shared" si="3"/>
        <v>0</v>
      </c>
      <c r="K29" s="185">
        <f t="shared" si="2"/>
        <v>11</v>
      </c>
      <c r="N29" s="142" t="s">
        <v>52</v>
      </c>
      <c r="O29" s="88">
        <v>1</v>
      </c>
      <c r="P29" s="47">
        <v>2</v>
      </c>
      <c r="Q29" s="190">
        <f t="shared" si="4"/>
        <v>0.27272727272727271</v>
      </c>
      <c r="R29" s="88">
        <v>8</v>
      </c>
      <c r="S29" s="47">
        <v>0</v>
      </c>
      <c r="T29" s="175">
        <f t="shared" si="5"/>
        <v>0.72727272727272729</v>
      </c>
      <c r="U29" s="176">
        <f t="shared" si="6"/>
        <v>11</v>
      </c>
      <c r="W29" s="205" t="s">
        <v>319</v>
      </c>
      <c r="Y29" s="205" t="s">
        <v>34</v>
      </c>
      <c r="Z29" s="205">
        <v>7</v>
      </c>
    </row>
    <row r="30" spans="1:26" x14ac:dyDescent="0.25">
      <c r="A30" s="209" t="s">
        <v>169</v>
      </c>
      <c r="B30" s="47">
        <v>77</v>
      </c>
      <c r="C30" s="130">
        <f t="shared" si="7"/>
        <v>7.0499908441677347E-3</v>
      </c>
      <c r="E30" s="209" t="s">
        <v>169</v>
      </c>
      <c r="F30" s="88">
        <v>73</v>
      </c>
      <c r="G30" s="47">
        <v>2</v>
      </c>
      <c r="H30" s="190">
        <f t="shared" si="1"/>
        <v>0.97402597402597402</v>
      </c>
      <c r="I30" s="47">
        <v>2</v>
      </c>
      <c r="J30" s="175">
        <f t="shared" si="3"/>
        <v>2.5974025974025976E-2</v>
      </c>
      <c r="K30" s="185">
        <f t="shared" si="2"/>
        <v>77</v>
      </c>
      <c r="N30" s="209" t="s">
        <v>169</v>
      </c>
      <c r="O30" s="88">
        <v>13</v>
      </c>
      <c r="P30" s="47">
        <v>22</v>
      </c>
      <c r="Q30" s="190">
        <f t="shared" si="4"/>
        <v>0.45454545454545453</v>
      </c>
      <c r="R30" s="88">
        <v>41</v>
      </c>
      <c r="S30" s="47">
        <v>1</v>
      </c>
      <c r="T30" s="175">
        <f t="shared" si="5"/>
        <v>0.54545454545454541</v>
      </c>
      <c r="U30" s="176">
        <f t="shared" si="6"/>
        <v>77</v>
      </c>
      <c r="W30" s="205" t="s">
        <v>320</v>
      </c>
      <c r="Y30" s="205" t="s">
        <v>66</v>
      </c>
      <c r="Z30" s="205">
        <v>7</v>
      </c>
    </row>
    <row r="31" spans="1:26" x14ac:dyDescent="0.25">
      <c r="A31" s="166" t="s">
        <v>148</v>
      </c>
      <c r="B31" s="167">
        <f>SUM(B5:B30)</f>
        <v>10922</v>
      </c>
      <c r="C31" s="177"/>
      <c r="E31" s="166" t="s">
        <v>148</v>
      </c>
      <c r="F31" s="157">
        <f>SUM(F5:F30)</f>
        <v>10178</v>
      </c>
      <c r="G31" s="168">
        <f>SUM(G5:G30)</f>
        <v>372</v>
      </c>
      <c r="H31" s="158"/>
      <c r="I31" s="168">
        <f>SUM(I5:I30)</f>
        <v>372</v>
      </c>
      <c r="J31" s="158"/>
      <c r="K31" s="256">
        <f t="shared" si="2"/>
        <v>10922</v>
      </c>
      <c r="N31" s="166" t="s">
        <v>148</v>
      </c>
      <c r="O31" s="157">
        <f>SUM(O5:O30)</f>
        <v>718</v>
      </c>
      <c r="P31" s="168">
        <f>SUM(P5:P30)</f>
        <v>1703</v>
      </c>
      <c r="Q31" s="158"/>
      <c r="R31" s="157">
        <f>SUM(R5:R30)</f>
        <v>6979</v>
      </c>
      <c r="S31" s="168">
        <f>SUM(S5:S30)</f>
        <v>1522</v>
      </c>
      <c r="T31" s="158"/>
      <c r="U31" s="158">
        <f>SUM(U5:U30)</f>
        <v>10922</v>
      </c>
      <c r="W31" s="205" t="s">
        <v>321</v>
      </c>
      <c r="Y31" s="205" t="s">
        <v>107</v>
      </c>
      <c r="Z31" s="205">
        <v>4</v>
      </c>
    </row>
    <row r="32" spans="1:26" x14ac:dyDescent="0.25">
      <c r="W32" s="205" t="s">
        <v>322</v>
      </c>
      <c r="Y32" s="205" t="s">
        <v>65</v>
      </c>
      <c r="Z32" s="205">
        <v>3</v>
      </c>
    </row>
    <row r="33" spans="23:26" x14ac:dyDescent="0.25">
      <c r="W33" s="205" t="s">
        <v>107</v>
      </c>
      <c r="Y33" s="205" t="s">
        <v>48</v>
      </c>
      <c r="Z33" s="205">
        <v>3</v>
      </c>
    </row>
    <row r="34" spans="23:26" x14ac:dyDescent="0.25">
      <c r="W34" s="205" t="s">
        <v>323</v>
      </c>
      <c r="Y34" s="205" t="s">
        <v>347</v>
      </c>
      <c r="Z34" s="205">
        <v>3</v>
      </c>
    </row>
    <row r="35" spans="23:26" x14ac:dyDescent="0.25">
      <c r="W35" s="205" t="s">
        <v>324</v>
      </c>
      <c r="Y35" s="205" t="s">
        <v>73</v>
      </c>
      <c r="Z35" s="205">
        <v>3</v>
      </c>
    </row>
    <row r="36" spans="23:26" x14ac:dyDescent="0.25">
      <c r="W36" s="205" t="s">
        <v>325</v>
      </c>
      <c r="Y36" s="205" t="s">
        <v>58</v>
      </c>
      <c r="Z36" s="205">
        <v>3</v>
      </c>
    </row>
    <row r="37" spans="23:26" x14ac:dyDescent="0.25">
      <c r="W37" s="205" t="s">
        <v>326</v>
      </c>
      <c r="Y37" s="205" t="s">
        <v>55</v>
      </c>
      <c r="Z37" s="205">
        <v>3</v>
      </c>
    </row>
    <row r="38" spans="23:26" x14ac:dyDescent="0.25">
      <c r="W38" s="205" t="s">
        <v>46</v>
      </c>
      <c r="Y38" s="205" t="s">
        <v>43</v>
      </c>
      <c r="Z38" s="205">
        <v>2</v>
      </c>
    </row>
    <row r="39" spans="23:26" x14ac:dyDescent="0.25">
      <c r="W39" s="205" t="s">
        <v>327</v>
      </c>
      <c r="Y39" s="205" t="s">
        <v>335</v>
      </c>
      <c r="Z39" s="205">
        <v>2</v>
      </c>
    </row>
    <row r="40" spans="23:26" x14ac:dyDescent="0.25">
      <c r="W40" s="205" t="s">
        <v>328</v>
      </c>
      <c r="Y40" s="205" t="s">
        <v>348</v>
      </c>
      <c r="Z40" s="205">
        <v>2</v>
      </c>
    </row>
    <row r="41" spans="23:26" x14ac:dyDescent="0.25">
      <c r="W41" s="205" t="s">
        <v>54</v>
      </c>
      <c r="Y41" s="205" t="s">
        <v>180</v>
      </c>
      <c r="Z41" s="205">
        <v>2</v>
      </c>
    </row>
    <row r="42" spans="23:26" x14ac:dyDescent="0.25">
      <c r="W42" s="205" t="s">
        <v>329</v>
      </c>
      <c r="Y42" s="205" t="s">
        <v>383</v>
      </c>
      <c r="Z42" s="205">
        <v>2</v>
      </c>
    </row>
    <row r="43" spans="23:26" x14ac:dyDescent="0.25">
      <c r="W43" s="205" t="s">
        <v>32</v>
      </c>
      <c r="Y43" s="205" t="s">
        <v>108</v>
      </c>
      <c r="Z43" s="205">
        <v>1</v>
      </c>
    </row>
    <row r="44" spans="23:26" x14ac:dyDescent="0.25">
      <c r="W44" s="205" t="s">
        <v>330</v>
      </c>
      <c r="Y44" s="205" t="s">
        <v>64</v>
      </c>
      <c r="Z44" s="205">
        <v>1</v>
      </c>
    </row>
    <row r="45" spans="23:26" x14ac:dyDescent="0.25">
      <c r="W45" s="205" t="s">
        <v>20</v>
      </c>
      <c r="Y45" s="205" t="s">
        <v>353</v>
      </c>
      <c r="Z45" s="205">
        <v>1</v>
      </c>
    </row>
    <row r="46" spans="23:26" x14ac:dyDescent="0.25">
      <c r="W46" s="205" t="s">
        <v>331</v>
      </c>
      <c r="Y46" s="205" t="s">
        <v>56</v>
      </c>
      <c r="Z46" s="205">
        <v>1</v>
      </c>
    </row>
    <row r="47" spans="23:26" x14ac:dyDescent="0.25">
      <c r="W47" s="205" t="s">
        <v>332</v>
      </c>
      <c r="Y47" s="205" t="s">
        <v>302</v>
      </c>
      <c r="Z47" s="205">
        <v>0</v>
      </c>
    </row>
    <row r="48" spans="23:26" x14ac:dyDescent="0.25">
      <c r="W48" s="205" t="s">
        <v>333</v>
      </c>
      <c r="Y48" s="205" t="s">
        <v>303</v>
      </c>
      <c r="Z48" s="205">
        <v>0</v>
      </c>
    </row>
    <row r="49" spans="23:26" x14ac:dyDescent="0.25">
      <c r="W49" s="205" t="s">
        <v>334</v>
      </c>
      <c r="Y49" s="205" t="s">
        <v>304</v>
      </c>
      <c r="Z49" s="205">
        <v>0</v>
      </c>
    </row>
    <row r="50" spans="23:26" x14ac:dyDescent="0.25">
      <c r="W50" s="205" t="s">
        <v>335</v>
      </c>
      <c r="Y50" s="205" t="s">
        <v>305</v>
      </c>
      <c r="Z50" s="205">
        <v>0</v>
      </c>
    </row>
    <row r="51" spans="23:26" x14ac:dyDescent="0.25">
      <c r="W51" s="205" t="s">
        <v>109</v>
      </c>
      <c r="Y51" s="205" t="s">
        <v>306</v>
      </c>
      <c r="Z51" s="205">
        <v>0</v>
      </c>
    </row>
    <row r="52" spans="23:26" x14ac:dyDescent="0.25">
      <c r="W52" s="205" t="s">
        <v>336</v>
      </c>
      <c r="Y52" s="205" t="s">
        <v>307</v>
      </c>
      <c r="Z52" s="205">
        <v>0</v>
      </c>
    </row>
    <row r="53" spans="23:26" x14ac:dyDescent="0.25">
      <c r="W53" s="205" t="s">
        <v>47</v>
      </c>
      <c r="Y53" s="205" t="s">
        <v>308</v>
      </c>
      <c r="Z53" s="205">
        <v>0</v>
      </c>
    </row>
    <row r="54" spans="23:26" x14ac:dyDescent="0.25">
      <c r="W54" s="205" t="s">
        <v>57</v>
      </c>
      <c r="Y54" s="205" t="s">
        <v>309</v>
      </c>
      <c r="Z54" s="205">
        <v>0</v>
      </c>
    </row>
    <row r="55" spans="23:26" x14ac:dyDescent="0.25">
      <c r="W55" s="205" t="s">
        <v>36</v>
      </c>
      <c r="Y55" s="205" t="s">
        <v>310</v>
      </c>
      <c r="Z55" s="205">
        <v>0</v>
      </c>
    </row>
    <row r="56" spans="23:26" x14ac:dyDescent="0.25">
      <c r="W56" s="205" t="s">
        <v>337</v>
      </c>
      <c r="Y56" s="205" t="s">
        <v>311</v>
      </c>
      <c r="Z56" s="205">
        <v>0</v>
      </c>
    </row>
    <row r="57" spans="23:26" x14ac:dyDescent="0.25">
      <c r="W57" s="205" t="s">
        <v>48</v>
      </c>
      <c r="Y57" s="205" t="s">
        <v>312</v>
      </c>
      <c r="Z57" s="205">
        <v>0</v>
      </c>
    </row>
    <row r="58" spans="23:26" x14ac:dyDescent="0.25">
      <c r="W58" s="205" t="s">
        <v>338</v>
      </c>
      <c r="Y58" s="205" t="s">
        <v>313</v>
      </c>
      <c r="Z58" s="205">
        <v>0</v>
      </c>
    </row>
    <row r="59" spans="23:26" x14ac:dyDescent="0.25">
      <c r="W59" s="205" t="s">
        <v>339</v>
      </c>
      <c r="Y59" s="205" t="s">
        <v>314</v>
      </c>
      <c r="Z59" s="205">
        <v>0</v>
      </c>
    </row>
    <row r="60" spans="23:26" x14ac:dyDescent="0.25">
      <c r="W60" s="205" t="s">
        <v>340</v>
      </c>
      <c r="Y60" s="205" t="s">
        <v>315</v>
      </c>
      <c r="Z60" s="205">
        <v>0</v>
      </c>
    </row>
    <row r="61" spans="23:26" x14ac:dyDescent="0.25">
      <c r="W61" s="205" t="s">
        <v>341</v>
      </c>
      <c r="Y61" s="205" t="s">
        <v>316</v>
      </c>
      <c r="Z61" s="205">
        <v>0</v>
      </c>
    </row>
    <row r="62" spans="23:26" x14ac:dyDescent="0.25">
      <c r="W62" s="205" t="s">
        <v>37</v>
      </c>
      <c r="Y62" s="205" t="s">
        <v>317</v>
      </c>
      <c r="Z62" s="205">
        <v>0</v>
      </c>
    </row>
    <row r="63" spans="23:26" x14ac:dyDescent="0.25">
      <c r="W63" s="205" t="s">
        <v>342</v>
      </c>
      <c r="Y63" s="205" t="s">
        <v>318</v>
      </c>
      <c r="Z63" s="205">
        <v>0</v>
      </c>
    </row>
    <row r="64" spans="23:26" x14ac:dyDescent="0.25">
      <c r="W64" s="205" t="s">
        <v>343</v>
      </c>
      <c r="Y64" s="205" t="s">
        <v>319</v>
      </c>
      <c r="Z64" s="205">
        <v>0</v>
      </c>
    </row>
    <row r="65" spans="23:26" x14ac:dyDescent="0.25">
      <c r="W65" s="205" t="s">
        <v>344</v>
      </c>
      <c r="Y65" s="205" t="s">
        <v>320</v>
      </c>
      <c r="Z65" s="205">
        <v>0</v>
      </c>
    </row>
    <row r="66" spans="23:26" x14ac:dyDescent="0.25">
      <c r="W66" s="205" t="s">
        <v>345</v>
      </c>
      <c r="Y66" s="205" t="s">
        <v>321</v>
      </c>
      <c r="Z66" s="205">
        <v>0</v>
      </c>
    </row>
    <row r="67" spans="23:26" x14ac:dyDescent="0.25">
      <c r="W67" s="205" t="s">
        <v>15</v>
      </c>
      <c r="Y67" s="205" t="s">
        <v>322</v>
      </c>
      <c r="Z67" s="205">
        <v>0</v>
      </c>
    </row>
    <row r="68" spans="23:26" x14ac:dyDescent="0.25">
      <c r="W68" s="205" t="s">
        <v>346</v>
      </c>
      <c r="Y68" s="205" t="s">
        <v>323</v>
      </c>
      <c r="Z68" s="205">
        <v>0</v>
      </c>
    </row>
    <row r="69" spans="23:26" x14ac:dyDescent="0.25">
      <c r="W69" s="205" t="s">
        <v>347</v>
      </c>
      <c r="Y69" s="205" t="s">
        <v>324</v>
      </c>
      <c r="Z69" s="205">
        <v>0</v>
      </c>
    </row>
    <row r="70" spans="23:26" x14ac:dyDescent="0.25">
      <c r="W70" s="205" t="s">
        <v>348</v>
      </c>
      <c r="Y70" s="205" t="s">
        <v>325</v>
      </c>
      <c r="Z70" s="205">
        <v>0</v>
      </c>
    </row>
    <row r="71" spans="23:26" x14ac:dyDescent="0.25">
      <c r="W71" s="205" t="s">
        <v>349</v>
      </c>
      <c r="Y71" s="205" t="s">
        <v>326</v>
      </c>
      <c r="Z71" s="205">
        <v>0</v>
      </c>
    </row>
    <row r="72" spans="23:26" x14ac:dyDescent="0.25">
      <c r="W72" s="205" t="s">
        <v>44</v>
      </c>
      <c r="Y72" s="205" t="s">
        <v>327</v>
      </c>
      <c r="Z72" s="205">
        <v>0</v>
      </c>
    </row>
    <row r="73" spans="23:26" x14ac:dyDescent="0.25">
      <c r="W73" s="205" t="s">
        <v>350</v>
      </c>
      <c r="Y73" s="205" t="s">
        <v>328</v>
      </c>
      <c r="Z73" s="205">
        <v>0</v>
      </c>
    </row>
    <row r="74" spans="23:26" x14ac:dyDescent="0.25">
      <c r="W74" s="205" t="s">
        <v>64</v>
      </c>
      <c r="Y74" s="205" t="s">
        <v>329</v>
      </c>
      <c r="Z74" s="205">
        <v>0</v>
      </c>
    </row>
    <row r="75" spans="23:26" x14ac:dyDescent="0.25">
      <c r="W75" s="205" t="s">
        <v>35</v>
      </c>
      <c r="Y75" s="205" t="s">
        <v>330</v>
      </c>
      <c r="Z75" s="205">
        <v>0</v>
      </c>
    </row>
    <row r="76" spans="23:26" x14ac:dyDescent="0.25">
      <c r="W76" s="205" t="s">
        <v>351</v>
      </c>
      <c r="Y76" s="205" t="s">
        <v>331</v>
      </c>
      <c r="Z76" s="205">
        <v>0</v>
      </c>
    </row>
    <row r="77" spans="23:26" x14ac:dyDescent="0.25">
      <c r="W77" s="205" t="s">
        <v>29</v>
      </c>
      <c r="Y77" s="205" t="s">
        <v>332</v>
      </c>
      <c r="Z77" s="205">
        <v>0</v>
      </c>
    </row>
    <row r="78" spans="23:26" x14ac:dyDescent="0.25">
      <c r="W78" s="205" t="s">
        <v>179</v>
      </c>
      <c r="Y78" s="205" t="s">
        <v>333</v>
      </c>
      <c r="Z78" s="205">
        <v>0</v>
      </c>
    </row>
    <row r="79" spans="23:26" x14ac:dyDescent="0.25">
      <c r="W79" s="205" t="s">
        <v>73</v>
      </c>
      <c r="Y79" s="205" t="s">
        <v>334</v>
      </c>
      <c r="Z79" s="205">
        <v>0</v>
      </c>
    </row>
    <row r="80" spans="23:26" x14ac:dyDescent="0.25">
      <c r="W80" s="205" t="s">
        <v>22</v>
      </c>
      <c r="Y80" s="205" t="s">
        <v>109</v>
      </c>
      <c r="Z80" s="205">
        <v>0</v>
      </c>
    </row>
    <row r="81" spans="23:26" x14ac:dyDescent="0.25">
      <c r="W81" s="205" t="s">
        <v>181</v>
      </c>
      <c r="Y81" s="205" t="s">
        <v>336</v>
      </c>
      <c r="Z81" s="205">
        <v>0</v>
      </c>
    </row>
    <row r="82" spans="23:26" x14ac:dyDescent="0.25">
      <c r="W82" s="205" t="s">
        <v>352</v>
      </c>
      <c r="Y82" s="205" t="s">
        <v>337</v>
      </c>
      <c r="Z82" s="205">
        <v>0</v>
      </c>
    </row>
    <row r="83" spans="23:26" x14ac:dyDescent="0.25">
      <c r="W83" s="205" t="s">
        <v>353</v>
      </c>
      <c r="Y83" s="205" t="s">
        <v>338</v>
      </c>
      <c r="Z83" s="205">
        <v>0</v>
      </c>
    </row>
    <row r="84" spans="23:26" x14ac:dyDescent="0.25">
      <c r="W84" s="205" t="s">
        <v>354</v>
      </c>
      <c r="Y84" s="205" t="s">
        <v>339</v>
      </c>
      <c r="Z84" s="205">
        <v>0</v>
      </c>
    </row>
    <row r="85" spans="23:26" x14ac:dyDescent="0.25">
      <c r="W85" s="205" t="s">
        <v>355</v>
      </c>
      <c r="Y85" s="205" t="s">
        <v>340</v>
      </c>
      <c r="Z85" s="205">
        <v>0</v>
      </c>
    </row>
    <row r="86" spans="23:26" x14ac:dyDescent="0.25">
      <c r="W86" s="205" t="s">
        <v>356</v>
      </c>
      <c r="Y86" s="205" t="s">
        <v>341</v>
      </c>
      <c r="Z86" s="205">
        <v>0</v>
      </c>
    </row>
    <row r="87" spans="23:26" x14ac:dyDescent="0.25">
      <c r="W87" s="205" t="s">
        <v>357</v>
      </c>
      <c r="Y87" s="205" t="s">
        <v>342</v>
      </c>
      <c r="Z87" s="205">
        <v>0</v>
      </c>
    </row>
    <row r="88" spans="23:26" x14ac:dyDescent="0.25">
      <c r="W88" s="205" t="s">
        <v>13</v>
      </c>
      <c r="Y88" s="205" t="s">
        <v>343</v>
      </c>
      <c r="Z88" s="205">
        <v>0</v>
      </c>
    </row>
    <row r="89" spans="23:26" x14ac:dyDescent="0.25">
      <c r="W89" s="205" t="s">
        <v>358</v>
      </c>
      <c r="Y89" s="205" t="s">
        <v>344</v>
      </c>
      <c r="Z89" s="205">
        <v>0</v>
      </c>
    </row>
    <row r="90" spans="23:26" x14ac:dyDescent="0.25">
      <c r="W90" s="205" t="s">
        <v>359</v>
      </c>
      <c r="Y90" s="205" t="s">
        <v>345</v>
      </c>
      <c r="Z90" s="205">
        <v>0</v>
      </c>
    </row>
    <row r="91" spans="23:26" x14ac:dyDescent="0.25">
      <c r="W91" s="205" t="s">
        <v>360</v>
      </c>
      <c r="Y91" s="205" t="s">
        <v>346</v>
      </c>
      <c r="Z91" s="205">
        <v>0</v>
      </c>
    </row>
    <row r="92" spans="23:26" x14ac:dyDescent="0.25">
      <c r="W92" s="205" t="s">
        <v>361</v>
      </c>
      <c r="Y92" s="205" t="s">
        <v>349</v>
      </c>
      <c r="Z92" s="205">
        <v>0</v>
      </c>
    </row>
    <row r="93" spans="23:26" x14ac:dyDescent="0.25">
      <c r="W93" s="205" t="s">
        <v>14</v>
      </c>
      <c r="Y93" s="205" t="s">
        <v>350</v>
      </c>
      <c r="Z93" s="205">
        <v>0</v>
      </c>
    </row>
    <row r="94" spans="23:26" x14ac:dyDescent="0.25">
      <c r="W94" s="205" t="s">
        <v>362</v>
      </c>
      <c r="Y94" s="205" t="s">
        <v>351</v>
      </c>
      <c r="Z94" s="205">
        <v>0</v>
      </c>
    </row>
    <row r="95" spans="23:26" x14ac:dyDescent="0.25">
      <c r="W95" s="205" t="s">
        <v>38</v>
      </c>
      <c r="Y95" s="205" t="s">
        <v>179</v>
      </c>
      <c r="Z95" s="205">
        <v>0</v>
      </c>
    </row>
    <row r="96" spans="23:26" x14ac:dyDescent="0.25">
      <c r="W96" s="205" t="s">
        <v>363</v>
      </c>
      <c r="Y96" s="205" t="s">
        <v>181</v>
      </c>
      <c r="Z96" s="205">
        <v>0</v>
      </c>
    </row>
    <row r="97" spans="23:26" x14ac:dyDescent="0.25">
      <c r="W97" s="205" t="s">
        <v>364</v>
      </c>
      <c r="Y97" s="205" t="s">
        <v>352</v>
      </c>
      <c r="Z97" s="205">
        <v>0</v>
      </c>
    </row>
    <row r="98" spans="23:26" x14ac:dyDescent="0.25">
      <c r="W98" s="205" t="s">
        <v>365</v>
      </c>
      <c r="Y98" s="205" t="s">
        <v>354</v>
      </c>
      <c r="Z98" s="205">
        <v>0</v>
      </c>
    </row>
    <row r="99" spans="23:26" x14ac:dyDescent="0.25">
      <c r="W99" s="205" t="s">
        <v>366</v>
      </c>
      <c r="Y99" s="205" t="s">
        <v>355</v>
      </c>
      <c r="Z99" s="205">
        <v>0</v>
      </c>
    </row>
    <row r="100" spans="23:26" x14ac:dyDescent="0.25">
      <c r="W100" s="205" t="s">
        <v>58</v>
      </c>
      <c r="Y100" s="205" t="s">
        <v>356</v>
      </c>
      <c r="Z100" s="205">
        <v>0</v>
      </c>
    </row>
    <row r="101" spans="23:26" x14ac:dyDescent="0.25">
      <c r="W101" s="205" t="s">
        <v>367</v>
      </c>
      <c r="Y101" s="205" t="s">
        <v>357</v>
      </c>
      <c r="Z101" s="205">
        <v>0</v>
      </c>
    </row>
    <row r="102" spans="23:26" x14ac:dyDescent="0.25">
      <c r="W102" s="205" t="s">
        <v>368</v>
      </c>
      <c r="Y102" s="205" t="s">
        <v>358</v>
      </c>
      <c r="Z102" s="205">
        <v>0</v>
      </c>
    </row>
    <row r="103" spans="23:26" x14ac:dyDescent="0.25">
      <c r="W103" s="205" t="s">
        <v>369</v>
      </c>
      <c r="Y103" s="205" t="s">
        <v>359</v>
      </c>
      <c r="Z103" s="205">
        <v>0</v>
      </c>
    </row>
    <row r="104" spans="23:26" x14ac:dyDescent="0.25">
      <c r="W104" s="205" t="s">
        <v>180</v>
      </c>
      <c r="Y104" s="205" t="s">
        <v>360</v>
      </c>
      <c r="Z104" s="205">
        <v>0</v>
      </c>
    </row>
    <row r="105" spans="23:26" x14ac:dyDescent="0.25">
      <c r="W105" s="205" t="s">
        <v>6</v>
      </c>
      <c r="Y105" s="205" t="s">
        <v>361</v>
      </c>
      <c r="Z105" s="205">
        <v>0</v>
      </c>
    </row>
    <row r="106" spans="23:26" x14ac:dyDescent="0.25">
      <c r="W106" s="205" t="s">
        <v>370</v>
      </c>
      <c r="Y106" s="205" t="s">
        <v>362</v>
      </c>
      <c r="Z106" s="205">
        <v>0</v>
      </c>
    </row>
    <row r="107" spans="23:26" x14ac:dyDescent="0.25">
      <c r="W107" s="205" t="s">
        <v>19</v>
      </c>
      <c r="Y107" s="205" t="s">
        <v>363</v>
      </c>
      <c r="Z107" s="205">
        <v>0</v>
      </c>
    </row>
    <row r="108" spans="23:26" x14ac:dyDescent="0.25">
      <c r="W108" s="205" t="s">
        <v>16</v>
      </c>
      <c r="Y108" s="205" t="s">
        <v>364</v>
      </c>
      <c r="Z108" s="205">
        <v>0</v>
      </c>
    </row>
    <row r="109" spans="23:26" x14ac:dyDescent="0.25">
      <c r="W109" s="205" t="s">
        <v>371</v>
      </c>
      <c r="Y109" s="205" t="s">
        <v>365</v>
      </c>
      <c r="Z109" s="205">
        <v>0</v>
      </c>
    </row>
    <row r="110" spans="23:26" x14ac:dyDescent="0.25">
      <c r="W110" s="205" t="s">
        <v>55</v>
      </c>
      <c r="Y110" s="205" t="s">
        <v>366</v>
      </c>
      <c r="Z110" s="205">
        <v>0</v>
      </c>
    </row>
    <row r="111" spans="23:26" x14ac:dyDescent="0.25">
      <c r="W111" s="205" t="s">
        <v>372</v>
      </c>
      <c r="Y111" s="205" t="s">
        <v>367</v>
      </c>
      <c r="Z111" s="205">
        <v>0</v>
      </c>
    </row>
    <row r="112" spans="23:26" x14ac:dyDescent="0.25">
      <c r="W112" s="205" t="s">
        <v>56</v>
      </c>
      <c r="Y112" s="205" t="s">
        <v>368</v>
      </c>
      <c r="Z112" s="205">
        <v>0</v>
      </c>
    </row>
    <row r="113" spans="23:26" x14ac:dyDescent="0.25">
      <c r="W113" s="205" t="s">
        <v>373</v>
      </c>
      <c r="Y113" s="205" t="s">
        <v>369</v>
      </c>
      <c r="Z113" s="205">
        <v>0</v>
      </c>
    </row>
    <row r="114" spans="23:26" x14ac:dyDescent="0.25">
      <c r="W114" s="205" t="s">
        <v>374</v>
      </c>
      <c r="Y114" s="205" t="s">
        <v>370</v>
      </c>
      <c r="Z114" s="205">
        <v>0</v>
      </c>
    </row>
    <row r="115" spans="23:26" x14ac:dyDescent="0.25">
      <c r="W115" s="205" t="s">
        <v>375</v>
      </c>
      <c r="Y115" s="205" t="s">
        <v>371</v>
      </c>
      <c r="Z115" s="205">
        <v>0</v>
      </c>
    </row>
    <row r="116" spans="23:26" x14ac:dyDescent="0.25">
      <c r="W116" s="205" t="s">
        <v>106</v>
      </c>
      <c r="Y116" s="205" t="s">
        <v>372</v>
      </c>
      <c r="Z116" s="205">
        <v>0</v>
      </c>
    </row>
    <row r="117" spans="23:26" x14ac:dyDescent="0.25">
      <c r="W117" s="205" t="s">
        <v>376</v>
      </c>
      <c r="Y117" s="205" t="s">
        <v>373</v>
      </c>
      <c r="Z117" s="205">
        <v>0</v>
      </c>
    </row>
    <row r="118" spans="23:26" x14ac:dyDescent="0.25">
      <c r="W118" s="205" t="s">
        <v>377</v>
      </c>
      <c r="Y118" s="205" t="s">
        <v>374</v>
      </c>
      <c r="Z118" s="205">
        <v>0</v>
      </c>
    </row>
    <row r="119" spans="23:26" x14ac:dyDescent="0.25">
      <c r="W119" s="205" t="s">
        <v>2</v>
      </c>
      <c r="Y119" s="205" t="s">
        <v>375</v>
      </c>
      <c r="Z119" s="205">
        <v>0</v>
      </c>
    </row>
    <row r="120" spans="23:26" x14ac:dyDescent="0.25">
      <c r="W120" s="205" t="s">
        <v>378</v>
      </c>
      <c r="Y120" s="205" t="s">
        <v>376</v>
      </c>
      <c r="Z120" s="205">
        <v>0</v>
      </c>
    </row>
    <row r="121" spans="23:26" x14ac:dyDescent="0.25">
      <c r="W121" s="205" t="s">
        <v>379</v>
      </c>
      <c r="Y121" s="205" t="s">
        <v>377</v>
      </c>
      <c r="Z121" s="205">
        <v>0</v>
      </c>
    </row>
    <row r="122" spans="23:26" x14ac:dyDescent="0.25">
      <c r="W122" s="205" t="s">
        <v>50</v>
      </c>
      <c r="Y122" s="205" t="s">
        <v>378</v>
      </c>
      <c r="Z122" s="205">
        <v>0</v>
      </c>
    </row>
    <row r="123" spans="23:26" x14ac:dyDescent="0.25">
      <c r="W123" s="205" t="s">
        <v>380</v>
      </c>
      <c r="Y123" s="205" t="s">
        <v>379</v>
      </c>
      <c r="Z123" s="205">
        <v>0</v>
      </c>
    </row>
    <row r="124" spans="23:26" x14ac:dyDescent="0.25">
      <c r="W124" s="205" t="s">
        <v>381</v>
      </c>
      <c r="Y124" s="205" t="s">
        <v>380</v>
      </c>
      <c r="Z124" s="205">
        <v>0</v>
      </c>
    </row>
    <row r="125" spans="23:26" x14ac:dyDescent="0.25">
      <c r="W125" s="205" t="s">
        <v>382</v>
      </c>
      <c r="Y125" s="205" t="s">
        <v>381</v>
      </c>
      <c r="Z125" s="205">
        <v>0</v>
      </c>
    </row>
    <row r="126" spans="23:26" x14ac:dyDescent="0.25">
      <c r="W126" s="205" t="s">
        <v>383</v>
      </c>
      <c r="Y126" s="205" t="s">
        <v>382</v>
      </c>
      <c r="Z126" s="205">
        <v>0</v>
      </c>
    </row>
    <row r="127" spans="23:26" x14ac:dyDescent="0.25">
      <c r="W127" s="205"/>
    </row>
  </sheetData>
  <sortState ref="Y1:Z126">
    <sortCondition descending="1" ref="Z1:Z126"/>
  </sortState>
  <mergeCells count="3">
    <mergeCell ref="F3:H3"/>
    <mergeCell ref="O3:Q3"/>
    <mergeCell ref="R3:T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R30"/>
  <sheetViews>
    <sheetView workbookViewId="0"/>
  </sheetViews>
  <sheetFormatPr defaultRowHeight="15" x14ac:dyDescent="0.25"/>
  <cols>
    <col min="1" max="1" width="36.7109375" style="37" customWidth="1"/>
    <col min="2" max="11" width="9.7109375" style="205" customWidth="1"/>
    <col min="12" max="12" width="8.7109375" style="205" customWidth="1"/>
    <col min="13" max="13" width="36.7109375" style="205" customWidth="1"/>
    <col min="14" max="23" width="9.7109375" style="205" customWidth="1"/>
    <col min="24" max="24" width="9.140625" style="205"/>
    <col min="25" max="25" width="36.7109375" style="205" customWidth="1"/>
    <col min="26" max="28" width="9.7109375" style="205" customWidth="1"/>
    <col min="29" max="29" width="9.140625" style="205"/>
    <col min="30" max="30" width="36.7109375" style="205" customWidth="1"/>
    <col min="31" max="35" width="9.7109375" style="205" customWidth="1"/>
    <col min="36" max="44" width="9.140625" style="205"/>
  </cols>
  <sheetData>
    <row r="1" spans="1:35" x14ac:dyDescent="0.25">
      <c r="A1" s="2" t="s">
        <v>389</v>
      </c>
    </row>
    <row r="2" spans="1:35" x14ac:dyDescent="0.25">
      <c r="B2" s="292" t="s">
        <v>390</v>
      </c>
      <c r="C2" s="292"/>
      <c r="D2" s="292"/>
      <c r="E2" s="292"/>
      <c r="F2" s="292"/>
      <c r="G2" s="292"/>
      <c r="H2" s="292"/>
      <c r="I2" s="292"/>
      <c r="J2" s="292"/>
      <c r="N2" s="292" t="s">
        <v>390</v>
      </c>
      <c r="O2" s="292"/>
      <c r="P2" s="292"/>
      <c r="Q2" s="292"/>
      <c r="R2" s="292"/>
      <c r="S2" s="292"/>
      <c r="T2" s="292"/>
      <c r="U2" s="292"/>
      <c r="V2" s="292"/>
    </row>
    <row r="3" spans="1:35" x14ac:dyDescent="0.25">
      <c r="A3" s="214" t="s">
        <v>387</v>
      </c>
      <c r="B3" s="221" t="s">
        <v>211</v>
      </c>
      <c r="C3" s="221" t="s">
        <v>212</v>
      </c>
      <c r="D3" s="221" t="s">
        <v>214</v>
      </c>
      <c r="E3" s="221" t="s">
        <v>215</v>
      </c>
      <c r="F3" s="221" t="s">
        <v>216</v>
      </c>
      <c r="G3" s="221" t="s">
        <v>218</v>
      </c>
      <c r="H3" s="221" t="s">
        <v>219</v>
      </c>
      <c r="I3" s="221" t="s">
        <v>220</v>
      </c>
      <c r="J3" s="221" t="s">
        <v>222</v>
      </c>
      <c r="K3" s="221" t="s">
        <v>168</v>
      </c>
      <c r="L3" s="25"/>
      <c r="M3" s="214" t="s">
        <v>387</v>
      </c>
      <c r="N3" s="224" t="s">
        <v>211</v>
      </c>
      <c r="O3" s="224" t="s">
        <v>212</v>
      </c>
      <c r="P3" s="224" t="s">
        <v>214</v>
      </c>
      <c r="Q3" s="224" t="s">
        <v>215</v>
      </c>
      <c r="R3" s="224" t="s">
        <v>216</v>
      </c>
      <c r="S3" s="224" t="s">
        <v>218</v>
      </c>
      <c r="T3" s="224" t="s">
        <v>219</v>
      </c>
      <c r="U3" s="224" t="s">
        <v>220</v>
      </c>
      <c r="V3" s="224" t="s">
        <v>222</v>
      </c>
      <c r="W3" s="224" t="s">
        <v>168</v>
      </c>
      <c r="Y3" s="215" t="s">
        <v>387</v>
      </c>
      <c r="Z3" s="227" t="s">
        <v>213</v>
      </c>
      <c r="AA3" s="227" t="s">
        <v>391</v>
      </c>
      <c r="AB3" s="226" t="s">
        <v>267</v>
      </c>
      <c r="AD3" s="215" t="s">
        <v>387</v>
      </c>
      <c r="AE3" s="216" t="s">
        <v>213</v>
      </c>
      <c r="AF3" s="216" t="s">
        <v>225</v>
      </c>
      <c r="AG3" s="217" t="s">
        <v>226</v>
      </c>
      <c r="AH3" s="217" t="s">
        <v>222</v>
      </c>
      <c r="AI3" s="201"/>
    </row>
    <row r="4" spans="1:35" x14ac:dyDescent="0.25">
      <c r="A4" s="218" t="s">
        <v>28</v>
      </c>
      <c r="B4" s="53">
        <v>730</v>
      </c>
      <c r="C4" s="53">
        <v>674</v>
      </c>
      <c r="D4" s="53">
        <v>152</v>
      </c>
      <c r="E4" s="53">
        <v>143</v>
      </c>
      <c r="F4" s="53">
        <v>177</v>
      </c>
      <c r="G4" s="53">
        <v>123</v>
      </c>
      <c r="H4" s="53">
        <v>54</v>
      </c>
      <c r="I4" s="53">
        <v>11</v>
      </c>
      <c r="J4" s="53">
        <v>3</v>
      </c>
      <c r="K4" s="23">
        <f>SUM(B4:J4)</f>
        <v>2067</v>
      </c>
      <c r="L4" s="5"/>
      <c r="M4" s="218" t="s">
        <v>28</v>
      </c>
      <c r="N4" s="223">
        <f t="shared" ref="N4:V4" si="0">B4/$K$4</f>
        <v>0.35316884373488144</v>
      </c>
      <c r="O4" s="223">
        <f t="shared" si="0"/>
        <v>0.32607643928398644</v>
      </c>
      <c r="P4" s="223">
        <f t="shared" si="0"/>
        <v>7.3536526366715052E-2</v>
      </c>
      <c r="Q4" s="223">
        <f t="shared" si="0"/>
        <v>6.9182389937106917E-2</v>
      </c>
      <c r="R4" s="223">
        <f t="shared" si="0"/>
        <v>8.5631349782293184E-2</v>
      </c>
      <c r="S4" s="223">
        <f t="shared" si="0"/>
        <v>5.9506531204644414E-2</v>
      </c>
      <c r="T4" s="223">
        <f t="shared" si="0"/>
        <v>2.6124818577648767E-2</v>
      </c>
      <c r="U4" s="223">
        <f t="shared" si="0"/>
        <v>5.3217223028543779E-3</v>
      </c>
      <c r="V4" s="223">
        <f t="shared" si="0"/>
        <v>1.4513788098693759E-3</v>
      </c>
      <c r="W4" s="223">
        <f>SUM(N4:V4)</f>
        <v>0.99999999999999989</v>
      </c>
      <c r="Y4" s="4" t="s">
        <v>28</v>
      </c>
      <c r="Z4" s="225">
        <f>N4+O4</f>
        <v>0.67924528301886788</v>
      </c>
      <c r="AA4" s="225">
        <f>P4+Q4+R4+S4</f>
        <v>0.28785679729075953</v>
      </c>
      <c r="AB4" s="225">
        <f>T4+U4</f>
        <v>3.1446540880503145E-2</v>
      </c>
      <c r="AC4" s="67"/>
      <c r="AD4" s="4" t="s">
        <v>28</v>
      </c>
      <c r="AE4" s="55">
        <f>Z4</f>
        <v>0.67924528301886788</v>
      </c>
      <c r="AF4" s="55">
        <f>P4+Q4+R4</f>
        <v>0.22835026608611514</v>
      </c>
      <c r="AG4" s="55">
        <f>S4+T4+U4</f>
        <v>9.0953072085147565E-2</v>
      </c>
      <c r="AH4" s="55">
        <f>V4</f>
        <v>1.4513788098693759E-3</v>
      </c>
      <c r="AI4" s="55">
        <f>SUM(AE4:AH4)</f>
        <v>0.99999999999999989</v>
      </c>
    </row>
    <row r="5" spans="1:35" x14ac:dyDescent="0.25">
      <c r="A5" s="218" t="s">
        <v>22</v>
      </c>
      <c r="B5" s="53">
        <v>439</v>
      </c>
      <c r="C5" s="53">
        <v>659</v>
      </c>
      <c r="D5" s="53">
        <v>193</v>
      </c>
      <c r="E5" s="53">
        <v>101</v>
      </c>
      <c r="F5" s="53">
        <v>125</v>
      </c>
      <c r="G5" s="53">
        <v>95</v>
      </c>
      <c r="H5" s="53">
        <v>19</v>
      </c>
      <c r="I5" s="53">
        <v>5</v>
      </c>
      <c r="J5" s="53">
        <v>2</v>
      </c>
      <c r="K5" s="23">
        <f t="shared" ref="K5:K29" si="1">SUM(B5:J5)</f>
        <v>1638</v>
      </c>
      <c r="L5" s="5"/>
      <c r="M5" s="218" t="s">
        <v>22</v>
      </c>
      <c r="N5" s="223">
        <f t="shared" ref="N5:V5" si="2">B5/$K$5</f>
        <v>0.268009768009768</v>
      </c>
      <c r="O5" s="223">
        <f t="shared" si="2"/>
        <v>0.40231990231990233</v>
      </c>
      <c r="P5" s="223">
        <f t="shared" si="2"/>
        <v>0.11782661782661782</v>
      </c>
      <c r="Q5" s="223">
        <f t="shared" si="2"/>
        <v>6.1660561660561664E-2</v>
      </c>
      <c r="R5" s="223">
        <f t="shared" si="2"/>
        <v>7.6312576312576319E-2</v>
      </c>
      <c r="S5" s="223">
        <f t="shared" si="2"/>
        <v>5.7997557997558E-2</v>
      </c>
      <c r="T5" s="223">
        <f t="shared" si="2"/>
        <v>1.15995115995116E-2</v>
      </c>
      <c r="U5" s="223">
        <f t="shared" si="2"/>
        <v>3.0525030525030525E-3</v>
      </c>
      <c r="V5" s="223">
        <f t="shared" si="2"/>
        <v>1.221001221001221E-3</v>
      </c>
      <c r="W5" s="223">
        <f t="shared" ref="W5:W29" si="3">SUM(N5:V5)</f>
        <v>1</v>
      </c>
      <c r="Y5" s="4" t="s">
        <v>22</v>
      </c>
      <c r="Z5" s="225">
        <f t="shared" ref="Z5:Z29" si="4">N5+O5</f>
        <v>0.67032967032967039</v>
      </c>
      <c r="AA5" s="225">
        <f t="shared" ref="AA5:AA29" si="5">P5+Q5+R5+S5</f>
        <v>0.31379731379731379</v>
      </c>
      <c r="AB5" s="225">
        <f t="shared" ref="AB5:AB29" si="6">T5+U5</f>
        <v>1.4652014652014652E-2</v>
      </c>
      <c r="AD5" s="4" t="s">
        <v>22</v>
      </c>
      <c r="AE5" s="55">
        <f t="shared" ref="AE5:AE29" si="7">Z5</f>
        <v>0.67032967032967039</v>
      </c>
      <c r="AF5" s="55">
        <f t="shared" ref="AF5:AF29" si="8">P5+Q5+R5</f>
        <v>0.25579975579975578</v>
      </c>
      <c r="AG5" s="55">
        <f t="shared" ref="AG5:AG29" si="9">S5+T5+U5</f>
        <v>7.2649572649572655E-2</v>
      </c>
      <c r="AH5" s="55">
        <f t="shared" ref="AH5:AH29" si="10">V5</f>
        <v>1.221001221001221E-3</v>
      </c>
      <c r="AI5" s="55">
        <f t="shared" ref="AI5:AI29" si="11">SUM(AE5:AH5)</f>
        <v>1</v>
      </c>
    </row>
    <row r="6" spans="1:35" x14ac:dyDescent="0.25">
      <c r="A6" s="218" t="s">
        <v>6</v>
      </c>
      <c r="B6" s="53">
        <v>63</v>
      </c>
      <c r="C6" s="53">
        <v>300</v>
      </c>
      <c r="D6" s="53">
        <v>247</v>
      </c>
      <c r="E6" s="53">
        <v>243</v>
      </c>
      <c r="F6" s="53">
        <v>301</v>
      </c>
      <c r="G6" s="53">
        <v>239</v>
      </c>
      <c r="H6" s="53">
        <v>45</v>
      </c>
      <c r="I6" s="53">
        <v>13</v>
      </c>
      <c r="J6" s="53">
        <v>3</v>
      </c>
      <c r="K6" s="23">
        <f t="shared" si="1"/>
        <v>1454</v>
      </c>
      <c r="L6" s="5"/>
      <c r="M6" s="218" t="s">
        <v>6</v>
      </c>
      <c r="N6" s="223">
        <f>B6/$K$6</f>
        <v>4.3328748280605227E-2</v>
      </c>
      <c r="O6" s="223">
        <f t="shared" ref="O6:V6" si="12">C6/$K$6</f>
        <v>0.2063273727647868</v>
      </c>
      <c r="P6" s="223">
        <f t="shared" si="12"/>
        <v>0.16987620357634112</v>
      </c>
      <c r="Q6" s="223">
        <f t="shared" si="12"/>
        <v>0.16712517193947729</v>
      </c>
      <c r="R6" s="223">
        <f t="shared" si="12"/>
        <v>0.20701513067400276</v>
      </c>
      <c r="S6" s="223">
        <f t="shared" si="12"/>
        <v>0.16437414030261349</v>
      </c>
      <c r="T6" s="223">
        <f t="shared" si="12"/>
        <v>3.0949105914718018E-2</v>
      </c>
      <c r="U6" s="223">
        <f t="shared" si="12"/>
        <v>8.9408528198074277E-3</v>
      </c>
      <c r="V6" s="223">
        <f t="shared" si="12"/>
        <v>2.0632737276478678E-3</v>
      </c>
      <c r="W6" s="223">
        <f t="shared" si="3"/>
        <v>1</v>
      </c>
      <c r="Y6" s="4" t="s">
        <v>6</v>
      </c>
      <c r="Z6" s="225">
        <f t="shared" si="4"/>
        <v>0.24965612104539203</v>
      </c>
      <c r="AA6" s="225">
        <f t="shared" si="5"/>
        <v>0.70839064649243477</v>
      </c>
      <c r="AB6" s="225">
        <f t="shared" si="6"/>
        <v>3.9889958734525444E-2</v>
      </c>
      <c r="AD6" s="4" t="s">
        <v>6</v>
      </c>
      <c r="AE6" s="55">
        <f t="shared" si="7"/>
        <v>0.24965612104539203</v>
      </c>
      <c r="AF6" s="55">
        <f t="shared" si="8"/>
        <v>0.54401650618982123</v>
      </c>
      <c r="AG6" s="55">
        <f t="shared" si="9"/>
        <v>0.20426409903713894</v>
      </c>
      <c r="AH6" s="55">
        <f t="shared" si="10"/>
        <v>2.0632737276478678E-3</v>
      </c>
      <c r="AI6" s="55">
        <f t="shared" si="11"/>
        <v>1</v>
      </c>
    </row>
    <row r="7" spans="1:35" x14ac:dyDescent="0.25">
      <c r="A7" s="218" t="s">
        <v>10</v>
      </c>
      <c r="B7" s="53">
        <v>205</v>
      </c>
      <c r="C7" s="53">
        <v>415</v>
      </c>
      <c r="D7" s="53">
        <v>208</v>
      </c>
      <c r="E7" s="53">
        <v>156</v>
      </c>
      <c r="F7" s="53">
        <v>158</v>
      </c>
      <c r="G7" s="53">
        <v>108</v>
      </c>
      <c r="H7" s="53">
        <v>43</v>
      </c>
      <c r="I7" s="53">
        <v>14</v>
      </c>
      <c r="J7" s="53">
        <v>3</v>
      </c>
      <c r="K7" s="23">
        <f t="shared" si="1"/>
        <v>1310</v>
      </c>
      <c r="L7" s="5"/>
      <c r="M7" s="218" t="s">
        <v>10</v>
      </c>
      <c r="N7" s="223">
        <f>B7/$K$7</f>
        <v>0.15648854961832062</v>
      </c>
      <c r="O7" s="223">
        <f t="shared" ref="O7:V7" si="13">C7/$K$7</f>
        <v>0.31679389312977096</v>
      </c>
      <c r="P7" s="223">
        <f t="shared" si="13"/>
        <v>0.15877862595419848</v>
      </c>
      <c r="Q7" s="223">
        <f t="shared" si="13"/>
        <v>0.11908396946564885</v>
      </c>
      <c r="R7" s="223">
        <f t="shared" si="13"/>
        <v>0.12061068702290076</v>
      </c>
      <c r="S7" s="223">
        <f t="shared" si="13"/>
        <v>8.2442748091603055E-2</v>
      </c>
      <c r="T7" s="223">
        <f t="shared" si="13"/>
        <v>3.2824427480916032E-2</v>
      </c>
      <c r="U7" s="223">
        <f t="shared" si="13"/>
        <v>1.0687022900763359E-2</v>
      </c>
      <c r="V7" s="223">
        <f t="shared" si="13"/>
        <v>2.2900763358778627E-3</v>
      </c>
      <c r="W7" s="223">
        <f t="shared" si="3"/>
        <v>1</v>
      </c>
      <c r="Y7" s="4" t="s">
        <v>10</v>
      </c>
      <c r="Z7" s="225">
        <f t="shared" si="4"/>
        <v>0.47328244274809161</v>
      </c>
      <c r="AA7" s="225">
        <f t="shared" si="5"/>
        <v>0.48091603053435111</v>
      </c>
      <c r="AB7" s="225">
        <f t="shared" si="6"/>
        <v>4.351145038167939E-2</v>
      </c>
      <c r="AD7" s="4" t="s">
        <v>10</v>
      </c>
      <c r="AE7" s="55">
        <f t="shared" si="7"/>
        <v>0.47328244274809161</v>
      </c>
      <c r="AF7" s="55">
        <f t="shared" si="8"/>
        <v>0.39847328244274804</v>
      </c>
      <c r="AG7" s="55">
        <f t="shared" si="9"/>
        <v>0.12595419847328246</v>
      </c>
      <c r="AH7" s="55">
        <f t="shared" si="10"/>
        <v>2.2900763358778627E-3</v>
      </c>
      <c r="AI7" s="55">
        <f t="shared" si="11"/>
        <v>1</v>
      </c>
    </row>
    <row r="8" spans="1:35" x14ac:dyDescent="0.25">
      <c r="A8" s="218" t="s">
        <v>19</v>
      </c>
      <c r="B8" s="53">
        <v>45</v>
      </c>
      <c r="C8" s="53">
        <v>155</v>
      </c>
      <c r="D8" s="53">
        <v>92</v>
      </c>
      <c r="E8" s="53">
        <v>95</v>
      </c>
      <c r="F8" s="53">
        <v>125</v>
      </c>
      <c r="G8" s="53">
        <v>139</v>
      </c>
      <c r="H8" s="53">
        <v>23</v>
      </c>
      <c r="I8" s="53">
        <v>2</v>
      </c>
      <c r="J8" s="53">
        <v>0</v>
      </c>
      <c r="K8" s="23">
        <f t="shared" si="1"/>
        <v>676</v>
      </c>
      <c r="L8" s="5"/>
      <c r="M8" s="218" t="s">
        <v>19</v>
      </c>
      <c r="N8" s="223">
        <f>B8/$K$8</f>
        <v>6.6568047337278113E-2</v>
      </c>
      <c r="O8" s="223">
        <f t="shared" ref="O8:V8" si="14">C8/$K$8</f>
        <v>0.22928994082840237</v>
      </c>
      <c r="P8" s="223">
        <f t="shared" si="14"/>
        <v>0.13609467455621302</v>
      </c>
      <c r="Q8" s="223">
        <f t="shared" si="14"/>
        <v>0.14053254437869822</v>
      </c>
      <c r="R8" s="223">
        <f t="shared" si="14"/>
        <v>0.1849112426035503</v>
      </c>
      <c r="S8" s="223">
        <f t="shared" si="14"/>
        <v>0.20562130177514792</v>
      </c>
      <c r="T8" s="223">
        <f t="shared" si="14"/>
        <v>3.4023668639053255E-2</v>
      </c>
      <c r="U8" s="223">
        <f t="shared" si="14"/>
        <v>2.9585798816568047E-3</v>
      </c>
      <c r="V8" s="223">
        <f t="shared" si="14"/>
        <v>0</v>
      </c>
      <c r="W8" s="223">
        <f t="shared" si="3"/>
        <v>1</v>
      </c>
      <c r="Y8" s="4" t="s">
        <v>19</v>
      </c>
      <c r="Z8" s="225">
        <f t="shared" si="4"/>
        <v>0.29585798816568049</v>
      </c>
      <c r="AA8" s="225">
        <f t="shared" si="5"/>
        <v>0.66715976331360949</v>
      </c>
      <c r="AB8" s="225">
        <f t="shared" si="6"/>
        <v>3.6982248520710061E-2</v>
      </c>
      <c r="AD8" s="4" t="s">
        <v>19</v>
      </c>
      <c r="AE8" s="55">
        <f t="shared" si="7"/>
        <v>0.29585798816568049</v>
      </c>
      <c r="AF8" s="55">
        <f t="shared" si="8"/>
        <v>0.46153846153846156</v>
      </c>
      <c r="AG8" s="55">
        <f t="shared" si="9"/>
        <v>0.24260355029585798</v>
      </c>
      <c r="AH8" s="55">
        <f t="shared" si="10"/>
        <v>0</v>
      </c>
      <c r="AI8" s="55">
        <f t="shared" si="11"/>
        <v>1</v>
      </c>
    </row>
    <row r="9" spans="1:35" x14ac:dyDescent="0.25">
      <c r="A9" s="218" t="s">
        <v>15</v>
      </c>
      <c r="B9" s="53">
        <v>17</v>
      </c>
      <c r="C9" s="53">
        <v>128</v>
      </c>
      <c r="D9" s="53">
        <v>124</v>
      </c>
      <c r="E9" s="53">
        <v>83</v>
      </c>
      <c r="F9" s="53">
        <v>82</v>
      </c>
      <c r="G9" s="53">
        <v>104</v>
      </c>
      <c r="H9" s="53">
        <v>76</v>
      </c>
      <c r="I9" s="53">
        <v>21</v>
      </c>
      <c r="J9" s="53">
        <v>2</v>
      </c>
      <c r="K9" s="23">
        <f t="shared" si="1"/>
        <v>637</v>
      </c>
      <c r="L9" s="5"/>
      <c r="M9" s="218" t="s">
        <v>15</v>
      </c>
      <c r="N9" s="223">
        <f>B9/$K$9</f>
        <v>2.6687598116169546E-2</v>
      </c>
      <c r="O9" s="223">
        <f t="shared" ref="O9:V9" si="15">C9/$K$9</f>
        <v>0.20094191522762953</v>
      </c>
      <c r="P9" s="223">
        <f t="shared" si="15"/>
        <v>0.19466248037676609</v>
      </c>
      <c r="Q9" s="223">
        <f t="shared" si="15"/>
        <v>0.13029827315541601</v>
      </c>
      <c r="R9" s="223">
        <f t="shared" si="15"/>
        <v>0.12872841444270017</v>
      </c>
      <c r="S9" s="223">
        <f t="shared" si="15"/>
        <v>0.16326530612244897</v>
      </c>
      <c r="T9" s="223">
        <f t="shared" si="15"/>
        <v>0.11930926216640503</v>
      </c>
      <c r="U9" s="223">
        <f t="shared" si="15"/>
        <v>3.2967032967032968E-2</v>
      </c>
      <c r="V9" s="223">
        <f t="shared" si="15"/>
        <v>3.1397174254317113E-3</v>
      </c>
      <c r="W9" s="223">
        <f t="shared" si="3"/>
        <v>1</v>
      </c>
      <c r="Y9" s="4" t="s">
        <v>15</v>
      </c>
      <c r="Z9" s="225">
        <f t="shared" si="4"/>
        <v>0.22762951334379908</v>
      </c>
      <c r="AA9" s="225">
        <f t="shared" si="5"/>
        <v>0.61695447409733128</v>
      </c>
      <c r="AB9" s="225">
        <f t="shared" si="6"/>
        <v>0.15227629513343799</v>
      </c>
      <c r="AD9" s="4" t="s">
        <v>15</v>
      </c>
      <c r="AE9" s="55">
        <f t="shared" si="7"/>
        <v>0.22762951334379908</v>
      </c>
      <c r="AF9" s="55">
        <f t="shared" si="8"/>
        <v>0.45368916797488229</v>
      </c>
      <c r="AG9" s="55">
        <f t="shared" si="9"/>
        <v>0.31554160125588693</v>
      </c>
      <c r="AH9" s="55">
        <f t="shared" si="10"/>
        <v>3.1397174254317113E-3</v>
      </c>
      <c r="AI9" s="55">
        <f t="shared" si="11"/>
        <v>1</v>
      </c>
    </row>
    <row r="10" spans="1:35" x14ac:dyDescent="0.25">
      <c r="A10" s="218" t="s">
        <v>33</v>
      </c>
      <c r="B10" s="53">
        <v>9</v>
      </c>
      <c r="C10" s="53">
        <v>78</v>
      </c>
      <c r="D10" s="53">
        <v>85</v>
      </c>
      <c r="E10" s="53">
        <v>88</v>
      </c>
      <c r="F10" s="53">
        <v>88</v>
      </c>
      <c r="G10" s="53">
        <v>71</v>
      </c>
      <c r="H10" s="53">
        <v>27</v>
      </c>
      <c r="I10" s="53">
        <v>10</v>
      </c>
      <c r="J10" s="53">
        <v>1</v>
      </c>
      <c r="K10" s="23">
        <f t="shared" si="1"/>
        <v>457</v>
      </c>
      <c r="L10" s="5"/>
      <c r="M10" s="218" t="s">
        <v>33</v>
      </c>
      <c r="N10" s="223">
        <f>B10/$K$10</f>
        <v>1.9693654266958426E-2</v>
      </c>
      <c r="O10" s="223">
        <f t="shared" ref="O10:V10" si="16">C10/$K$10</f>
        <v>0.17067833698030635</v>
      </c>
      <c r="P10" s="223">
        <f t="shared" si="16"/>
        <v>0.18599562363238512</v>
      </c>
      <c r="Q10" s="223">
        <f t="shared" si="16"/>
        <v>0.1925601750547046</v>
      </c>
      <c r="R10" s="223">
        <f t="shared" si="16"/>
        <v>0.1925601750547046</v>
      </c>
      <c r="S10" s="223">
        <f t="shared" si="16"/>
        <v>0.15536105032822758</v>
      </c>
      <c r="T10" s="223">
        <f t="shared" si="16"/>
        <v>5.9080962800875277E-2</v>
      </c>
      <c r="U10" s="223">
        <f t="shared" si="16"/>
        <v>2.1881838074398249E-2</v>
      </c>
      <c r="V10" s="223">
        <f t="shared" si="16"/>
        <v>2.1881838074398249E-3</v>
      </c>
      <c r="W10" s="223">
        <f t="shared" si="3"/>
        <v>0.99999999999999989</v>
      </c>
      <c r="Y10" s="4" t="s">
        <v>33</v>
      </c>
      <c r="Z10" s="225">
        <f t="shared" si="4"/>
        <v>0.19037199124726478</v>
      </c>
      <c r="AA10" s="225">
        <f t="shared" si="5"/>
        <v>0.7264770240700219</v>
      </c>
      <c r="AB10" s="225">
        <f t="shared" si="6"/>
        <v>8.0962800875273522E-2</v>
      </c>
      <c r="AD10" s="4" t="s">
        <v>33</v>
      </c>
      <c r="AE10" s="55">
        <f t="shared" si="7"/>
        <v>0.19037199124726478</v>
      </c>
      <c r="AF10" s="55">
        <f t="shared" si="8"/>
        <v>0.57111597374179435</v>
      </c>
      <c r="AG10" s="55">
        <f t="shared" si="9"/>
        <v>0.23632385120350111</v>
      </c>
      <c r="AH10" s="55">
        <f t="shared" si="10"/>
        <v>2.1881838074398249E-3</v>
      </c>
      <c r="AI10" s="55">
        <f t="shared" si="11"/>
        <v>1</v>
      </c>
    </row>
    <row r="11" spans="1:35" x14ac:dyDescent="0.25">
      <c r="A11" s="218" t="s">
        <v>16</v>
      </c>
      <c r="B11" s="53">
        <v>7</v>
      </c>
      <c r="C11" s="53">
        <v>73</v>
      </c>
      <c r="D11" s="53">
        <v>49</v>
      </c>
      <c r="E11" s="53">
        <v>60</v>
      </c>
      <c r="F11" s="53">
        <v>82</v>
      </c>
      <c r="G11" s="53">
        <v>85</v>
      </c>
      <c r="H11" s="53">
        <v>53</v>
      </c>
      <c r="I11" s="53">
        <v>11</v>
      </c>
      <c r="J11" s="53">
        <v>0</v>
      </c>
      <c r="K11" s="23">
        <f t="shared" si="1"/>
        <v>420</v>
      </c>
      <c r="L11" s="5"/>
      <c r="M11" s="218" t="s">
        <v>16</v>
      </c>
      <c r="N11" s="223">
        <f>B11/$K$11</f>
        <v>1.6666666666666666E-2</v>
      </c>
      <c r="O11" s="223">
        <f t="shared" ref="O11:V11" si="17">C11/$K$11</f>
        <v>0.1738095238095238</v>
      </c>
      <c r="P11" s="223">
        <f t="shared" si="17"/>
        <v>0.11666666666666667</v>
      </c>
      <c r="Q11" s="223">
        <f t="shared" si="17"/>
        <v>0.14285714285714285</v>
      </c>
      <c r="R11" s="223">
        <f t="shared" si="17"/>
        <v>0.19523809523809524</v>
      </c>
      <c r="S11" s="223">
        <f t="shared" si="17"/>
        <v>0.20238095238095238</v>
      </c>
      <c r="T11" s="223">
        <f t="shared" si="17"/>
        <v>0.12619047619047619</v>
      </c>
      <c r="U11" s="223">
        <f t="shared" si="17"/>
        <v>2.6190476190476191E-2</v>
      </c>
      <c r="V11" s="223">
        <f t="shared" si="17"/>
        <v>0</v>
      </c>
      <c r="W11" s="223">
        <f t="shared" si="3"/>
        <v>1</v>
      </c>
      <c r="Y11" s="4" t="s">
        <v>16</v>
      </c>
      <c r="Z11" s="225">
        <f t="shared" si="4"/>
        <v>0.19047619047619047</v>
      </c>
      <c r="AA11" s="225">
        <f t="shared" si="5"/>
        <v>0.65714285714285703</v>
      </c>
      <c r="AB11" s="225">
        <f t="shared" si="6"/>
        <v>0.15238095238095237</v>
      </c>
      <c r="AD11" s="4" t="s">
        <v>16</v>
      </c>
      <c r="AE11" s="55">
        <f t="shared" si="7"/>
        <v>0.19047619047619047</v>
      </c>
      <c r="AF11" s="55">
        <f t="shared" si="8"/>
        <v>0.4547619047619047</v>
      </c>
      <c r="AG11" s="55">
        <f t="shared" si="9"/>
        <v>0.35476190476190478</v>
      </c>
      <c r="AH11" s="55">
        <f t="shared" si="10"/>
        <v>0</v>
      </c>
      <c r="AI11" s="55">
        <f t="shared" si="11"/>
        <v>1</v>
      </c>
    </row>
    <row r="12" spans="1:35" x14ac:dyDescent="0.25">
      <c r="A12" s="218" t="s">
        <v>14</v>
      </c>
      <c r="B12" s="53">
        <v>25</v>
      </c>
      <c r="C12" s="53">
        <v>145</v>
      </c>
      <c r="D12" s="53">
        <v>98</v>
      </c>
      <c r="E12" s="53">
        <v>46</v>
      </c>
      <c r="F12" s="53">
        <v>22</v>
      </c>
      <c r="G12" s="53">
        <v>21</v>
      </c>
      <c r="H12" s="53">
        <v>5</v>
      </c>
      <c r="I12" s="53">
        <v>1</v>
      </c>
      <c r="J12" s="53">
        <v>0</v>
      </c>
      <c r="K12" s="23">
        <f t="shared" si="1"/>
        <v>363</v>
      </c>
      <c r="L12" s="5"/>
      <c r="M12" s="218" t="s">
        <v>14</v>
      </c>
      <c r="N12" s="223">
        <f>B12/$K$12</f>
        <v>6.8870523415977963E-2</v>
      </c>
      <c r="O12" s="223">
        <f t="shared" ref="O12:V12" si="18">C12/$K$12</f>
        <v>0.39944903581267216</v>
      </c>
      <c r="P12" s="223">
        <f t="shared" si="18"/>
        <v>0.26997245179063362</v>
      </c>
      <c r="Q12" s="223">
        <f t="shared" si="18"/>
        <v>0.12672176308539945</v>
      </c>
      <c r="R12" s="223">
        <f t="shared" si="18"/>
        <v>6.0606060606060608E-2</v>
      </c>
      <c r="S12" s="223">
        <f t="shared" si="18"/>
        <v>5.7851239669421489E-2</v>
      </c>
      <c r="T12" s="223">
        <f t="shared" si="18"/>
        <v>1.3774104683195593E-2</v>
      </c>
      <c r="U12" s="223">
        <f t="shared" si="18"/>
        <v>2.7548209366391185E-3</v>
      </c>
      <c r="V12" s="223">
        <f t="shared" si="18"/>
        <v>0</v>
      </c>
      <c r="W12" s="223">
        <f t="shared" si="3"/>
        <v>0.99999999999999989</v>
      </c>
      <c r="Y12" s="4" t="s">
        <v>14</v>
      </c>
      <c r="Z12" s="225">
        <f t="shared" si="4"/>
        <v>0.4683195592286501</v>
      </c>
      <c r="AA12" s="225">
        <f t="shared" si="5"/>
        <v>0.51515151515151514</v>
      </c>
      <c r="AB12" s="225">
        <f t="shared" si="6"/>
        <v>1.6528925619834711E-2</v>
      </c>
      <c r="AD12" s="4" t="s">
        <v>14</v>
      </c>
      <c r="AE12" s="55">
        <f t="shared" si="7"/>
        <v>0.4683195592286501</v>
      </c>
      <c r="AF12" s="55">
        <f t="shared" si="8"/>
        <v>0.45730027548209368</v>
      </c>
      <c r="AG12" s="55">
        <f t="shared" si="9"/>
        <v>7.43801652892562E-2</v>
      </c>
      <c r="AH12" s="55">
        <f t="shared" si="10"/>
        <v>0</v>
      </c>
      <c r="AI12" s="55">
        <f t="shared" si="11"/>
        <v>1</v>
      </c>
    </row>
    <row r="13" spans="1:35" x14ac:dyDescent="0.25">
      <c r="A13" s="218" t="s">
        <v>17</v>
      </c>
      <c r="B13" s="53">
        <v>16</v>
      </c>
      <c r="C13" s="53">
        <v>106</v>
      </c>
      <c r="D13" s="53">
        <v>70</v>
      </c>
      <c r="E13" s="53">
        <v>47</v>
      </c>
      <c r="F13" s="53">
        <v>52</v>
      </c>
      <c r="G13" s="53">
        <v>44</v>
      </c>
      <c r="H13" s="53">
        <v>14</v>
      </c>
      <c r="I13" s="53">
        <v>4</v>
      </c>
      <c r="J13" s="53">
        <v>0</v>
      </c>
      <c r="K13" s="23">
        <f t="shared" si="1"/>
        <v>353</v>
      </c>
      <c r="L13" s="5"/>
      <c r="M13" s="218" t="s">
        <v>17</v>
      </c>
      <c r="N13" s="223">
        <f>B13/$K$13</f>
        <v>4.5325779036827198E-2</v>
      </c>
      <c r="O13" s="223">
        <f t="shared" ref="O13:V13" si="19">C13/$K$13</f>
        <v>0.3002832861189802</v>
      </c>
      <c r="P13" s="223">
        <f t="shared" si="19"/>
        <v>0.19830028328611898</v>
      </c>
      <c r="Q13" s="223">
        <f t="shared" si="19"/>
        <v>0.13314447592067988</v>
      </c>
      <c r="R13" s="223">
        <f t="shared" si="19"/>
        <v>0.14730878186968838</v>
      </c>
      <c r="S13" s="223">
        <f t="shared" si="19"/>
        <v>0.12464589235127478</v>
      </c>
      <c r="T13" s="223">
        <f t="shared" si="19"/>
        <v>3.9660056657223795E-2</v>
      </c>
      <c r="U13" s="223">
        <f t="shared" si="19"/>
        <v>1.1331444759206799E-2</v>
      </c>
      <c r="V13" s="223">
        <f t="shared" si="19"/>
        <v>0</v>
      </c>
      <c r="W13" s="223">
        <f t="shared" si="3"/>
        <v>1</v>
      </c>
      <c r="Y13" s="4" t="s">
        <v>17</v>
      </c>
      <c r="Z13" s="225">
        <f t="shared" si="4"/>
        <v>0.34560906515580742</v>
      </c>
      <c r="AA13" s="225">
        <f t="shared" si="5"/>
        <v>0.60339943342776203</v>
      </c>
      <c r="AB13" s="225">
        <f t="shared" si="6"/>
        <v>5.0991501416430593E-2</v>
      </c>
      <c r="AD13" s="4" t="s">
        <v>17</v>
      </c>
      <c r="AE13" s="55">
        <f t="shared" si="7"/>
        <v>0.34560906515580742</v>
      </c>
      <c r="AF13" s="55">
        <f t="shared" si="8"/>
        <v>0.47875354107648721</v>
      </c>
      <c r="AG13" s="55">
        <f t="shared" si="9"/>
        <v>0.17563739376770537</v>
      </c>
      <c r="AH13" s="55">
        <f t="shared" si="10"/>
        <v>0</v>
      </c>
      <c r="AI13" s="55">
        <f t="shared" si="11"/>
        <v>1</v>
      </c>
    </row>
    <row r="14" spans="1:35" x14ac:dyDescent="0.25">
      <c r="A14" s="218" t="s">
        <v>2</v>
      </c>
      <c r="B14" s="53">
        <v>5</v>
      </c>
      <c r="C14" s="53">
        <v>41</v>
      </c>
      <c r="D14" s="53">
        <v>41</v>
      </c>
      <c r="E14" s="53">
        <v>25</v>
      </c>
      <c r="F14" s="53">
        <v>40</v>
      </c>
      <c r="G14" s="53">
        <v>29</v>
      </c>
      <c r="H14" s="53">
        <v>21</v>
      </c>
      <c r="I14" s="53">
        <v>5</v>
      </c>
      <c r="J14" s="53">
        <v>0</v>
      </c>
      <c r="K14" s="23">
        <f t="shared" si="1"/>
        <v>207</v>
      </c>
      <c r="L14" s="5"/>
      <c r="M14" s="218" t="s">
        <v>2</v>
      </c>
      <c r="N14" s="223">
        <f>B14/$K$14</f>
        <v>2.4154589371980676E-2</v>
      </c>
      <c r="O14" s="223">
        <f t="shared" ref="O14:V14" si="20">C14/$K$14</f>
        <v>0.19806763285024154</v>
      </c>
      <c r="P14" s="223">
        <f t="shared" si="20"/>
        <v>0.19806763285024154</v>
      </c>
      <c r="Q14" s="223">
        <f t="shared" si="20"/>
        <v>0.12077294685990338</v>
      </c>
      <c r="R14" s="223">
        <f t="shared" si="20"/>
        <v>0.19323671497584541</v>
      </c>
      <c r="S14" s="223">
        <f t="shared" si="20"/>
        <v>0.14009661835748793</v>
      </c>
      <c r="T14" s="223">
        <f t="shared" si="20"/>
        <v>0.10144927536231885</v>
      </c>
      <c r="U14" s="223">
        <f t="shared" si="20"/>
        <v>2.4154589371980676E-2</v>
      </c>
      <c r="V14" s="223">
        <f t="shared" si="20"/>
        <v>0</v>
      </c>
      <c r="W14" s="223">
        <f t="shared" si="3"/>
        <v>0.99999999999999989</v>
      </c>
      <c r="Y14" s="4" t="s">
        <v>2</v>
      </c>
      <c r="Z14" s="225">
        <f t="shared" si="4"/>
        <v>0.22222222222222221</v>
      </c>
      <c r="AA14" s="225">
        <f t="shared" si="5"/>
        <v>0.65217391304347827</v>
      </c>
      <c r="AB14" s="225">
        <f t="shared" si="6"/>
        <v>0.12560386473429952</v>
      </c>
      <c r="AD14" s="4" t="s">
        <v>2</v>
      </c>
      <c r="AE14" s="55">
        <f t="shared" si="7"/>
        <v>0.22222222222222221</v>
      </c>
      <c r="AF14" s="55">
        <f t="shared" si="8"/>
        <v>0.51207729468599028</v>
      </c>
      <c r="AG14" s="55">
        <f t="shared" si="9"/>
        <v>0.26570048309178745</v>
      </c>
      <c r="AH14" s="55">
        <f t="shared" si="10"/>
        <v>0</v>
      </c>
      <c r="AI14" s="55">
        <f t="shared" si="11"/>
        <v>1</v>
      </c>
    </row>
    <row r="15" spans="1:35" x14ac:dyDescent="0.25">
      <c r="A15" s="218" t="s">
        <v>20</v>
      </c>
      <c r="B15" s="53">
        <v>13</v>
      </c>
      <c r="C15" s="53">
        <v>42</v>
      </c>
      <c r="D15" s="53">
        <v>25</v>
      </c>
      <c r="E15" s="53">
        <v>21</v>
      </c>
      <c r="F15" s="53">
        <v>40</v>
      </c>
      <c r="G15" s="53">
        <v>49</v>
      </c>
      <c r="H15" s="53">
        <v>12</v>
      </c>
      <c r="I15" s="53">
        <v>2</v>
      </c>
      <c r="J15" s="53">
        <v>0</v>
      </c>
      <c r="K15" s="23">
        <f t="shared" si="1"/>
        <v>204</v>
      </c>
      <c r="L15" s="5"/>
      <c r="M15" s="218" t="s">
        <v>20</v>
      </c>
      <c r="N15" s="223">
        <f>B15/$K$15</f>
        <v>6.3725490196078427E-2</v>
      </c>
      <c r="O15" s="223">
        <f t="shared" ref="O15:V15" si="21">C15/$K$15</f>
        <v>0.20588235294117646</v>
      </c>
      <c r="P15" s="223">
        <f t="shared" si="21"/>
        <v>0.12254901960784313</v>
      </c>
      <c r="Q15" s="223">
        <f t="shared" si="21"/>
        <v>0.10294117647058823</v>
      </c>
      <c r="R15" s="223">
        <f t="shared" si="21"/>
        <v>0.19607843137254902</v>
      </c>
      <c r="S15" s="223">
        <f t="shared" si="21"/>
        <v>0.24019607843137256</v>
      </c>
      <c r="T15" s="223">
        <f t="shared" si="21"/>
        <v>5.8823529411764705E-2</v>
      </c>
      <c r="U15" s="223">
        <f t="shared" si="21"/>
        <v>9.8039215686274508E-3</v>
      </c>
      <c r="V15" s="223">
        <f t="shared" si="21"/>
        <v>0</v>
      </c>
      <c r="W15" s="223">
        <f t="shared" si="3"/>
        <v>1</v>
      </c>
      <c r="Y15" s="4" t="s">
        <v>20</v>
      </c>
      <c r="Z15" s="225">
        <f t="shared" si="4"/>
        <v>0.26960784313725489</v>
      </c>
      <c r="AA15" s="225">
        <f t="shared" si="5"/>
        <v>0.66176470588235292</v>
      </c>
      <c r="AB15" s="225">
        <f t="shared" si="6"/>
        <v>6.8627450980392163E-2</v>
      </c>
      <c r="AD15" s="4" t="s">
        <v>20</v>
      </c>
      <c r="AE15" s="55">
        <f t="shared" si="7"/>
        <v>0.26960784313725489</v>
      </c>
      <c r="AF15" s="55">
        <f t="shared" si="8"/>
        <v>0.42156862745098034</v>
      </c>
      <c r="AG15" s="55">
        <f t="shared" si="9"/>
        <v>0.30882352941176472</v>
      </c>
      <c r="AH15" s="55">
        <f t="shared" si="10"/>
        <v>0</v>
      </c>
      <c r="AI15" s="55">
        <f t="shared" si="11"/>
        <v>1</v>
      </c>
    </row>
    <row r="16" spans="1:35" x14ac:dyDescent="0.25">
      <c r="A16" s="218" t="s">
        <v>18</v>
      </c>
      <c r="B16" s="53">
        <v>8</v>
      </c>
      <c r="C16" s="53">
        <v>38</v>
      </c>
      <c r="D16" s="53">
        <v>42</v>
      </c>
      <c r="E16" s="53">
        <v>33</v>
      </c>
      <c r="F16" s="53">
        <v>33</v>
      </c>
      <c r="G16" s="53">
        <v>22</v>
      </c>
      <c r="H16" s="53">
        <v>14</v>
      </c>
      <c r="I16" s="53">
        <v>2</v>
      </c>
      <c r="J16" s="53">
        <v>1</v>
      </c>
      <c r="K16" s="23">
        <f t="shared" si="1"/>
        <v>193</v>
      </c>
      <c r="L16" s="5"/>
      <c r="M16" s="218" t="s">
        <v>18</v>
      </c>
      <c r="N16" s="223">
        <f>B16/$K$16</f>
        <v>4.145077720207254E-2</v>
      </c>
      <c r="O16" s="223">
        <f t="shared" ref="O16:V16" si="22">C16/$K$16</f>
        <v>0.19689119170984457</v>
      </c>
      <c r="P16" s="223">
        <f t="shared" si="22"/>
        <v>0.21761658031088082</v>
      </c>
      <c r="Q16" s="223">
        <f t="shared" si="22"/>
        <v>0.17098445595854922</v>
      </c>
      <c r="R16" s="223">
        <f t="shared" si="22"/>
        <v>0.17098445595854922</v>
      </c>
      <c r="S16" s="223">
        <f t="shared" si="22"/>
        <v>0.11398963730569948</v>
      </c>
      <c r="T16" s="223">
        <f t="shared" si="22"/>
        <v>7.2538860103626937E-2</v>
      </c>
      <c r="U16" s="223">
        <f t="shared" si="22"/>
        <v>1.0362694300518135E-2</v>
      </c>
      <c r="V16" s="223">
        <f t="shared" si="22"/>
        <v>5.1813471502590676E-3</v>
      </c>
      <c r="W16" s="223">
        <f t="shared" si="3"/>
        <v>1</v>
      </c>
      <c r="Y16" s="4" t="s">
        <v>18</v>
      </c>
      <c r="Z16" s="225">
        <f t="shared" si="4"/>
        <v>0.23834196891191711</v>
      </c>
      <c r="AA16" s="225">
        <f t="shared" si="5"/>
        <v>0.67357512953367871</v>
      </c>
      <c r="AB16" s="225">
        <f t="shared" si="6"/>
        <v>8.2901554404145067E-2</v>
      </c>
      <c r="AD16" s="4" t="s">
        <v>18</v>
      </c>
      <c r="AE16" s="55">
        <f t="shared" si="7"/>
        <v>0.23834196891191711</v>
      </c>
      <c r="AF16" s="55">
        <f t="shared" si="8"/>
        <v>0.55958549222797926</v>
      </c>
      <c r="AG16" s="55">
        <f t="shared" si="9"/>
        <v>0.19689119170984457</v>
      </c>
      <c r="AH16" s="55">
        <f t="shared" si="10"/>
        <v>5.1813471502590676E-3</v>
      </c>
      <c r="AI16" s="55">
        <f t="shared" si="11"/>
        <v>1</v>
      </c>
    </row>
    <row r="17" spans="1:35" x14ac:dyDescent="0.25">
      <c r="A17" s="218" t="s">
        <v>36</v>
      </c>
      <c r="B17" s="53">
        <v>21</v>
      </c>
      <c r="C17" s="53">
        <v>44</v>
      </c>
      <c r="D17" s="53">
        <v>38</v>
      </c>
      <c r="E17" s="53">
        <v>44</v>
      </c>
      <c r="F17" s="53">
        <v>16</v>
      </c>
      <c r="G17" s="53">
        <v>16</v>
      </c>
      <c r="H17" s="53">
        <v>7</v>
      </c>
      <c r="I17" s="53">
        <v>4</v>
      </c>
      <c r="J17" s="53">
        <v>0</v>
      </c>
      <c r="K17" s="23">
        <f t="shared" si="1"/>
        <v>190</v>
      </c>
      <c r="L17" s="5"/>
      <c r="M17" s="218" t="s">
        <v>36</v>
      </c>
      <c r="N17" s="223">
        <f>B17/$K$17</f>
        <v>0.11052631578947368</v>
      </c>
      <c r="O17" s="223">
        <f t="shared" ref="O17:V17" si="23">C17/$K$17</f>
        <v>0.23157894736842105</v>
      </c>
      <c r="P17" s="223">
        <f t="shared" si="23"/>
        <v>0.2</v>
      </c>
      <c r="Q17" s="223">
        <f t="shared" si="23"/>
        <v>0.23157894736842105</v>
      </c>
      <c r="R17" s="223">
        <f t="shared" si="23"/>
        <v>8.4210526315789472E-2</v>
      </c>
      <c r="S17" s="223">
        <f t="shared" si="23"/>
        <v>8.4210526315789472E-2</v>
      </c>
      <c r="T17" s="223">
        <f t="shared" si="23"/>
        <v>3.6842105263157891E-2</v>
      </c>
      <c r="U17" s="223">
        <f t="shared" si="23"/>
        <v>2.1052631578947368E-2</v>
      </c>
      <c r="V17" s="223">
        <f t="shared" si="23"/>
        <v>0</v>
      </c>
      <c r="W17" s="223">
        <f t="shared" si="3"/>
        <v>1</v>
      </c>
      <c r="Y17" s="4" t="s">
        <v>36</v>
      </c>
      <c r="Z17" s="225">
        <f t="shared" si="4"/>
        <v>0.34210526315789475</v>
      </c>
      <c r="AA17" s="225">
        <f t="shared" si="5"/>
        <v>0.60000000000000009</v>
      </c>
      <c r="AB17" s="225">
        <f t="shared" si="6"/>
        <v>5.7894736842105263E-2</v>
      </c>
      <c r="AD17" s="4" t="s">
        <v>36</v>
      </c>
      <c r="AE17" s="55">
        <f t="shared" si="7"/>
        <v>0.34210526315789475</v>
      </c>
      <c r="AF17" s="55">
        <f t="shared" si="8"/>
        <v>0.51578947368421058</v>
      </c>
      <c r="AG17" s="55">
        <f t="shared" si="9"/>
        <v>0.14210526315789473</v>
      </c>
      <c r="AH17" s="55">
        <f t="shared" si="10"/>
        <v>0</v>
      </c>
      <c r="AI17" s="55">
        <f t="shared" si="11"/>
        <v>1</v>
      </c>
    </row>
    <row r="18" spans="1:35" x14ac:dyDescent="0.25">
      <c r="A18" s="218" t="s">
        <v>35</v>
      </c>
      <c r="B18" s="53">
        <v>4</v>
      </c>
      <c r="C18" s="53">
        <v>27</v>
      </c>
      <c r="D18" s="53">
        <v>21</v>
      </c>
      <c r="E18" s="53">
        <v>43</v>
      </c>
      <c r="F18" s="53">
        <v>40</v>
      </c>
      <c r="G18" s="53">
        <v>34</v>
      </c>
      <c r="H18" s="53">
        <v>16</v>
      </c>
      <c r="I18" s="53">
        <v>4</v>
      </c>
      <c r="J18" s="53">
        <v>0</v>
      </c>
      <c r="K18" s="23">
        <f t="shared" si="1"/>
        <v>189</v>
      </c>
      <c r="L18" s="5"/>
      <c r="M18" s="218" t="s">
        <v>35</v>
      </c>
      <c r="N18" s="223">
        <f>B18/$K$18</f>
        <v>2.1164021164021163E-2</v>
      </c>
      <c r="O18" s="223">
        <f t="shared" ref="O18:V18" si="24">C18/$K$18</f>
        <v>0.14285714285714285</v>
      </c>
      <c r="P18" s="223">
        <f t="shared" si="24"/>
        <v>0.1111111111111111</v>
      </c>
      <c r="Q18" s="223">
        <f t="shared" si="24"/>
        <v>0.2275132275132275</v>
      </c>
      <c r="R18" s="223">
        <f t="shared" si="24"/>
        <v>0.21164021164021163</v>
      </c>
      <c r="S18" s="223">
        <f t="shared" si="24"/>
        <v>0.17989417989417988</v>
      </c>
      <c r="T18" s="223">
        <f t="shared" si="24"/>
        <v>8.4656084656084651E-2</v>
      </c>
      <c r="U18" s="223">
        <f t="shared" si="24"/>
        <v>2.1164021164021163E-2</v>
      </c>
      <c r="V18" s="223">
        <f t="shared" si="24"/>
        <v>0</v>
      </c>
      <c r="W18" s="223">
        <f t="shared" si="3"/>
        <v>0.99999999999999989</v>
      </c>
      <c r="Y18" s="4" t="s">
        <v>35</v>
      </c>
      <c r="Z18" s="225">
        <f t="shared" si="4"/>
        <v>0.16402116402116401</v>
      </c>
      <c r="AA18" s="225">
        <f t="shared" si="5"/>
        <v>0.73015873015873012</v>
      </c>
      <c r="AB18" s="225">
        <f t="shared" si="6"/>
        <v>0.10582010582010581</v>
      </c>
      <c r="AD18" s="4" t="s">
        <v>35</v>
      </c>
      <c r="AE18" s="55">
        <f t="shared" si="7"/>
        <v>0.16402116402116401</v>
      </c>
      <c r="AF18" s="55">
        <f t="shared" si="8"/>
        <v>0.55026455026455023</v>
      </c>
      <c r="AG18" s="55">
        <f t="shared" si="9"/>
        <v>0.2857142857142857</v>
      </c>
      <c r="AH18" s="55">
        <f t="shared" si="10"/>
        <v>0</v>
      </c>
      <c r="AI18" s="55">
        <f t="shared" si="11"/>
        <v>0.99999999999999989</v>
      </c>
    </row>
    <row r="19" spans="1:35" x14ac:dyDescent="0.25">
      <c r="A19" s="218" t="s">
        <v>13</v>
      </c>
      <c r="B19" s="53">
        <v>4</v>
      </c>
      <c r="C19" s="53">
        <v>33</v>
      </c>
      <c r="D19" s="53">
        <v>28</v>
      </c>
      <c r="E19" s="53">
        <v>32</v>
      </c>
      <c r="F19" s="53">
        <v>20</v>
      </c>
      <c r="G19" s="53">
        <v>15</v>
      </c>
      <c r="H19" s="53">
        <v>6</v>
      </c>
      <c r="I19" s="53">
        <v>2</v>
      </c>
      <c r="J19" s="53">
        <v>0</v>
      </c>
      <c r="K19" s="23">
        <f t="shared" si="1"/>
        <v>140</v>
      </c>
      <c r="L19" s="5"/>
      <c r="M19" s="218" t="s">
        <v>13</v>
      </c>
      <c r="N19" s="223">
        <f>B19/$K$19</f>
        <v>2.8571428571428571E-2</v>
      </c>
      <c r="O19" s="223">
        <f t="shared" ref="O19:V19" si="25">C19/$K$19</f>
        <v>0.23571428571428571</v>
      </c>
      <c r="P19" s="223">
        <f t="shared" si="25"/>
        <v>0.2</v>
      </c>
      <c r="Q19" s="223">
        <f t="shared" si="25"/>
        <v>0.22857142857142856</v>
      </c>
      <c r="R19" s="223">
        <f t="shared" si="25"/>
        <v>0.14285714285714285</v>
      </c>
      <c r="S19" s="223">
        <f t="shared" si="25"/>
        <v>0.10714285714285714</v>
      </c>
      <c r="T19" s="223">
        <f t="shared" si="25"/>
        <v>4.2857142857142858E-2</v>
      </c>
      <c r="U19" s="223">
        <f t="shared" si="25"/>
        <v>1.4285714285714285E-2</v>
      </c>
      <c r="V19" s="223">
        <f t="shared" si="25"/>
        <v>0</v>
      </c>
      <c r="W19" s="223">
        <f t="shared" si="3"/>
        <v>0.99999999999999978</v>
      </c>
      <c r="Y19" s="4" t="s">
        <v>13</v>
      </c>
      <c r="Z19" s="225">
        <f t="shared" si="4"/>
        <v>0.26428571428571429</v>
      </c>
      <c r="AA19" s="225">
        <f t="shared" si="5"/>
        <v>0.67857142857142849</v>
      </c>
      <c r="AB19" s="225">
        <f t="shared" si="6"/>
        <v>5.7142857142857141E-2</v>
      </c>
      <c r="AD19" s="4" t="s">
        <v>13</v>
      </c>
      <c r="AE19" s="55">
        <f t="shared" si="7"/>
        <v>0.26428571428571429</v>
      </c>
      <c r="AF19" s="55">
        <f t="shared" si="8"/>
        <v>0.5714285714285714</v>
      </c>
      <c r="AG19" s="55">
        <f t="shared" si="9"/>
        <v>0.16428571428571428</v>
      </c>
      <c r="AH19" s="55">
        <f t="shared" si="10"/>
        <v>0</v>
      </c>
      <c r="AI19" s="55">
        <f t="shared" si="11"/>
        <v>0.99999999999999989</v>
      </c>
    </row>
    <row r="20" spans="1:35" x14ac:dyDescent="0.25">
      <c r="A20" s="218" t="s">
        <v>37</v>
      </c>
      <c r="B20" s="53">
        <v>3</v>
      </c>
      <c r="C20" s="53">
        <v>12</v>
      </c>
      <c r="D20" s="53">
        <v>7</v>
      </c>
      <c r="E20" s="53">
        <v>7</v>
      </c>
      <c r="F20" s="53">
        <v>17</v>
      </c>
      <c r="G20" s="53">
        <v>26</v>
      </c>
      <c r="H20" s="53">
        <v>11</v>
      </c>
      <c r="I20" s="53">
        <v>0</v>
      </c>
      <c r="J20" s="53">
        <v>0</v>
      </c>
      <c r="K20" s="23">
        <f t="shared" si="1"/>
        <v>83</v>
      </c>
      <c r="L20" s="5"/>
      <c r="M20" s="218" t="s">
        <v>37</v>
      </c>
      <c r="N20" s="223">
        <f>B20/$K$20</f>
        <v>3.614457831325301E-2</v>
      </c>
      <c r="O20" s="223">
        <f t="shared" ref="O20:V20" si="26">C20/$K$20</f>
        <v>0.14457831325301204</v>
      </c>
      <c r="P20" s="223">
        <f t="shared" si="26"/>
        <v>8.4337349397590355E-2</v>
      </c>
      <c r="Q20" s="223">
        <f t="shared" si="26"/>
        <v>8.4337349397590355E-2</v>
      </c>
      <c r="R20" s="223">
        <f t="shared" si="26"/>
        <v>0.20481927710843373</v>
      </c>
      <c r="S20" s="223">
        <f t="shared" si="26"/>
        <v>0.31325301204819278</v>
      </c>
      <c r="T20" s="223">
        <f t="shared" si="26"/>
        <v>0.13253012048192772</v>
      </c>
      <c r="U20" s="223">
        <f t="shared" si="26"/>
        <v>0</v>
      </c>
      <c r="V20" s="223">
        <f t="shared" si="26"/>
        <v>0</v>
      </c>
      <c r="W20" s="223">
        <f t="shared" si="3"/>
        <v>1</v>
      </c>
      <c r="Y20" s="4" t="s">
        <v>37</v>
      </c>
      <c r="Z20" s="225">
        <f t="shared" si="4"/>
        <v>0.18072289156626506</v>
      </c>
      <c r="AA20" s="225">
        <f t="shared" si="5"/>
        <v>0.68674698795180722</v>
      </c>
      <c r="AB20" s="225">
        <f t="shared" si="6"/>
        <v>0.13253012048192772</v>
      </c>
      <c r="AD20" s="4" t="s">
        <v>37</v>
      </c>
      <c r="AE20" s="55">
        <f t="shared" si="7"/>
        <v>0.18072289156626506</v>
      </c>
      <c r="AF20" s="55">
        <f t="shared" si="8"/>
        <v>0.37349397590361444</v>
      </c>
      <c r="AG20" s="55">
        <f t="shared" si="9"/>
        <v>0.44578313253012047</v>
      </c>
      <c r="AH20" s="55">
        <f t="shared" si="10"/>
        <v>0</v>
      </c>
      <c r="AI20" s="55">
        <f t="shared" si="11"/>
        <v>1</v>
      </c>
    </row>
    <row r="21" spans="1:35" x14ac:dyDescent="0.25">
      <c r="A21" s="218" t="s">
        <v>29</v>
      </c>
      <c r="B21" s="53">
        <v>3</v>
      </c>
      <c r="C21" s="53">
        <v>18</v>
      </c>
      <c r="D21" s="53">
        <v>12</v>
      </c>
      <c r="E21" s="53">
        <v>24</v>
      </c>
      <c r="F21" s="53">
        <v>13</v>
      </c>
      <c r="G21" s="53">
        <v>4</v>
      </c>
      <c r="H21" s="53">
        <v>2</v>
      </c>
      <c r="I21" s="53">
        <v>0</v>
      </c>
      <c r="J21" s="53">
        <v>0</v>
      </c>
      <c r="K21" s="23">
        <f t="shared" si="1"/>
        <v>76</v>
      </c>
      <c r="L21" s="5"/>
      <c r="M21" s="218" t="s">
        <v>29</v>
      </c>
      <c r="N21" s="223">
        <f>B21/$K$21</f>
        <v>3.9473684210526314E-2</v>
      </c>
      <c r="O21" s="223">
        <f t="shared" ref="O21:V21" si="27">C21/$K$21</f>
        <v>0.23684210526315788</v>
      </c>
      <c r="P21" s="223">
        <f t="shared" si="27"/>
        <v>0.15789473684210525</v>
      </c>
      <c r="Q21" s="223">
        <f t="shared" si="27"/>
        <v>0.31578947368421051</v>
      </c>
      <c r="R21" s="223">
        <f t="shared" si="27"/>
        <v>0.17105263157894737</v>
      </c>
      <c r="S21" s="223">
        <f t="shared" si="27"/>
        <v>5.2631578947368418E-2</v>
      </c>
      <c r="T21" s="223">
        <f t="shared" si="27"/>
        <v>2.6315789473684209E-2</v>
      </c>
      <c r="U21" s="223">
        <f t="shared" si="27"/>
        <v>0</v>
      </c>
      <c r="V21" s="223">
        <f t="shared" si="27"/>
        <v>0</v>
      </c>
      <c r="W21" s="223">
        <f t="shared" si="3"/>
        <v>0.99999999999999989</v>
      </c>
      <c r="Y21" s="4" t="s">
        <v>29</v>
      </c>
      <c r="Z21" s="225">
        <f t="shared" si="4"/>
        <v>0.27631578947368418</v>
      </c>
      <c r="AA21" s="225">
        <f t="shared" si="5"/>
        <v>0.69736842105263164</v>
      </c>
      <c r="AB21" s="225">
        <f t="shared" si="6"/>
        <v>2.6315789473684209E-2</v>
      </c>
      <c r="AD21" s="4" t="s">
        <v>29</v>
      </c>
      <c r="AE21" s="55">
        <f t="shared" si="7"/>
        <v>0.27631578947368418</v>
      </c>
      <c r="AF21" s="55">
        <f t="shared" si="8"/>
        <v>0.64473684210526316</v>
      </c>
      <c r="AG21" s="55">
        <f t="shared" si="9"/>
        <v>7.8947368421052627E-2</v>
      </c>
      <c r="AH21" s="55">
        <f t="shared" si="10"/>
        <v>0</v>
      </c>
      <c r="AI21" s="55">
        <f t="shared" si="11"/>
        <v>1</v>
      </c>
    </row>
    <row r="22" spans="1:35" x14ac:dyDescent="0.25">
      <c r="A22" s="218" t="s">
        <v>32</v>
      </c>
      <c r="B22" s="53">
        <v>8</v>
      </c>
      <c r="C22" s="53">
        <v>19</v>
      </c>
      <c r="D22" s="53">
        <v>17</v>
      </c>
      <c r="E22" s="53">
        <v>9</v>
      </c>
      <c r="F22" s="53">
        <v>7</v>
      </c>
      <c r="G22" s="53">
        <v>0</v>
      </c>
      <c r="H22" s="53">
        <v>1</v>
      </c>
      <c r="I22" s="53">
        <v>0</v>
      </c>
      <c r="J22" s="53">
        <v>0</v>
      </c>
      <c r="K22" s="23">
        <f t="shared" si="1"/>
        <v>61</v>
      </c>
      <c r="L22" s="5"/>
      <c r="M22" s="218" t="s">
        <v>32</v>
      </c>
      <c r="N22" s="223">
        <f>B22/$K$22</f>
        <v>0.13114754098360656</v>
      </c>
      <c r="O22" s="223">
        <f t="shared" ref="O22:V22" si="28">C22/$K$22</f>
        <v>0.31147540983606559</v>
      </c>
      <c r="P22" s="223">
        <f t="shared" si="28"/>
        <v>0.27868852459016391</v>
      </c>
      <c r="Q22" s="223">
        <f t="shared" si="28"/>
        <v>0.14754098360655737</v>
      </c>
      <c r="R22" s="223">
        <f t="shared" si="28"/>
        <v>0.11475409836065574</v>
      </c>
      <c r="S22" s="223">
        <f t="shared" si="28"/>
        <v>0</v>
      </c>
      <c r="T22" s="223">
        <f t="shared" si="28"/>
        <v>1.6393442622950821E-2</v>
      </c>
      <c r="U22" s="223">
        <f t="shared" si="28"/>
        <v>0</v>
      </c>
      <c r="V22" s="223">
        <f t="shared" si="28"/>
        <v>0</v>
      </c>
      <c r="W22" s="223">
        <f t="shared" si="3"/>
        <v>1</v>
      </c>
      <c r="Y22" s="4" t="s">
        <v>32</v>
      </c>
      <c r="Z22" s="225">
        <f t="shared" si="4"/>
        <v>0.44262295081967218</v>
      </c>
      <c r="AA22" s="225">
        <f t="shared" si="5"/>
        <v>0.54098360655737698</v>
      </c>
      <c r="AB22" s="225">
        <f t="shared" si="6"/>
        <v>1.6393442622950821E-2</v>
      </c>
      <c r="AD22" s="4" t="s">
        <v>32</v>
      </c>
      <c r="AE22" s="55">
        <f t="shared" si="7"/>
        <v>0.44262295081967218</v>
      </c>
      <c r="AF22" s="55">
        <f t="shared" si="8"/>
        <v>0.54098360655737698</v>
      </c>
      <c r="AG22" s="55">
        <f t="shared" si="9"/>
        <v>1.6393442622950821E-2</v>
      </c>
      <c r="AH22" s="55">
        <f t="shared" si="10"/>
        <v>0</v>
      </c>
      <c r="AI22" s="55">
        <f t="shared" si="11"/>
        <v>1</v>
      </c>
    </row>
    <row r="23" spans="1:35" x14ac:dyDescent="0.25">
      <c r="A23" s="218" t="s">
        <v>47</v>
      </c>
      <c r="B23" s="53">
        <v>1</v>
      </c>
      <c r="C23" s="53">
        <v>8</v>
      </c>
      <c r="D23" s="53">
        <v>10</v>
      </c>
      <c r="E23" s="53">
        <v>10</v>
      </c>
      <c r="F23" s="53">
        <v>5</v>
      </c>
      <c r="G23" s="53">
        <v>0</v>
      </c>
      <c r="H23" s="53">
        <v>1</v>
      </c>
      <c r="I23" s="53">
        <v>0</v>
      </c>
      <c r="J23" s="53">
        <v>0</v>
      </c>
      <c r="K23" s="23">
        <f t="shared" si="1"/>
        <v>35</v>
      </c>
      <c r="L23" s="5"/>
      <c r="M23" s="218" t="s">
        <v>47</v>
      </c>
      <c r="N23" s="223">
        <f>B23/$K$23</f>
        <v>2.8571428571428571E-2</v>
      </c>
      <c r="O23" s="223">
        <f t="shared" ref="O23:V23" si="29">C23/$K$23</f>
        <v>0.22857142857142856</v>
      </c>
      <c r="P23" s="223">
        <f t="shared" si="29"/>
        <v>0.2857142857142857</v>
      </c>
      <c r="Q23" s="223">
        <f t="shared" si="29"/>
        <v>0.2857142857142857</v>
      </c>
      <c r="R23" s="223">
        <f t="shared" si="29"/>
        <v>0.14285714285714285</v>
      </c>
      <c r="S23" s="223">
        <f t="shared" si="29"/>
        <v>0</v>
      </c>
      <c r="T23" s="223">
        <f t="shared" si="29"/>
        <v>2.8571428571428571E-2</v>
      </c>
      <c r="U23" s="223">
        <f t="shared" si="29"/>
        <v>0</v>
      </c>
      <c r="V23" s="223">
        <f t="shared" si="29"/>
        <v>0</v>
      </c>
      <c r="W23" s="223">
        <f t="shared" si="3"/>
        <v>0.99999999999999989</v>
      </c>
      <c r="Y23" s="4" t="s">
        <v>47</v>
      </c>
      <c r="Z23" s="225">
        <f t="shared" si="4"/>
        <v>0.25714285714285712</v>
      </c>
      <c r="AA23" s="225">
        <f t="shared" si="5"/>
        <v>0.71428571428571419</v>
      </c>
      <c r="AB23" s="225">
        <f t="shared" si="6"/>
        <v>2.8571428571428571E-2</v>
      </c>
      <c r="AD23" s="4" t="s">
        <v>47</v>
      </c>
      <c r="AE23" s="55">
        <f t="shared" si="7"/>
        <v>0.25714285714285712</v>
      </c>
      <c r="AF23" s="55">
        <f t="shared" si="8"/>
        <v>0.71428571428571419</v>
      </c>
      <c r="AG23" s="55">
        <f t="shared" si="9"/>
        <v>2.8571428571428571E-2</v>
      </c>
      <c r="AH23" s="55">
        <f t="shared" si="10"/>
        <v>0</v>
      </c>
      <c r="AI23" s="55">
        <f t="shared" si="11"/>
        <v>0.99999999999999989</v>
      </c>
    </row>
    <row r="24" spans="1:35" x14ac:dyDescent="0.25">
      <c r="A24" s="218" t="s">
        <v>38</v>
      </c>
      <c r="B24" s="53">
        <v>1</v>
      </c>
      <c r="C24" s="53">
        <v>11</v>
      </c>
      <c r="D24" s="53">
        <v>9</v>
      </c>
      <c r="E24" s="53">
        <v>2</v>
      </c>
      <c r="F24" s="53">
        <v>4</v>
      </c>
      <c r="G24" s="53">
        <v>3</v>
      </c>
      <c r="H24" s="53">
        <v>1</v>
      </c>
      <c r="I24" s="53">
        <v>0</v>
      </c>
      <c r="J24" s="53">
        <v>0</v>
      </c>
      <c r="K24" s="23">
        <f t="shared" si="1"/>
        <v>31</v>
      </c>
      <c r="L24" s="5"/>
      <c r="M24" s="218" t="s">
        <v>38</v>
      </c>
      <c r="N24" s="223">
        <f>B24/$K$24</f>
        <v>3.2258064516129031E-2</v>
      </c>
      <c r="O24" s="223">
        <f t="shared" ref="O24:V24" si="30">C24/$K$24</f>
        <v>0.35483870967741937</v>
      </c>
      <c r="P24" s="223">
        <f t="shared" si="30"/>
        <v>0.29032258064516131</v>
      </c>
      <c r="Q24" s="223">
        <f t="shared" si="30"/>
        <v>6.4516129032258063E-2</v>
      </c>
      <c r="R24" s="223">
        <f t="shared" si="30"/>
        <v>0.12903225806451613</v>
      </c>
      <c r="S24" s="223">
        <f t="shared" si="30"/>
        <v>9.6774193548387094E-2</v>
      </c>
      <c r="T24" s="223">
        <f t="shared" si="30"/>
        <v>3.2258064516129031E-2</v>
      </c>
      <c r="U24" s="223">
        <f t="shared" si="30"/>
        <v>0</v>
      </c>
      <c r="V24" s="223">
        <f t="shared" si="30"/>
        <v>0</v>
      </c>
      <c r="W24" s="223">
        <f t="shared" si="3"/>
        <v>1</v>
      </c>
      <c r="Y24" s="4" t="s">
        <v>38</v>
      </c>
      <c r="Z24" s="225">
        <f t="shared" si="4"/>
        <v>0.38709677419354838</v>
      </c>
      <c r="AA24" s="225">
        <f t="shared" si="5"/>
        <v>0.58064516129032262</v>
      </c>
      <c r="AB24" s="225">
        <f t="shared" si="6"/>
        <v>3.2258064516129031E-2</v>
      </c>
      <c r="AD24" s="4" t="s">
        <v>38</v>
      </c>
      <c r="AE24" s="55">
        <f t="shared" si="7"/>
        <v>0.38709677419354838</v>
      </c>
      <c r="AF24" s="55">
        <f t="shared" si="8"/>
        <v>0.4838709677419355</v>
      </c>
      <c r="AG24" s="55">
        <f t="shared" si="9"/>
        <v>0.12903225806451613</v>
      </c>
      <c r="AH24" s="55">
        <f t="shared" si="10"/>
        <v>0</v>
      </c>
      <c r="AI24" s="55">
        <f t="shared" si="11"/>
        <v>1</v>
      </c>
    </row>
    <row r="25" spans="1:35" x14ac:dyDescent="0.25">
      <c r="A25" s="218" t="s">
        <v>44</v>
      </c>
      <c r="B25" s="53">
        <v>3</v>
      </c>
      <c r="C25" s="53">
        <v>4</v>
      </c>
      <c r="D25" s="53">
        <v>4</v>
      </c>
      <c r="E25" s="53">
        <v>0</v>
      </c>
      <c r="F25" s="53">
        <v>5</v>
      </c>
      <c r="G25" s="53">
        <v>4</v>
      </c>
      <c r="H25" s="53">
        <v>0</v>
      </c>
      <c r="I25" s="53">
        <v>1</v>
      </c>
      <c r="J25" s="53">
        <v>0</v>
      </c>
      <c r="K25" s="23">
        <f t="shared" si="1"/>
        <v>21</v>
      </c>
      <c r="L25" s="5"/>
      <c r="M25" s="218" t="s">
        <v>44</v>
      </c>
      <c r="N25" s="223">
        <f>B25/$K$25</f>
        <v>0.14285714285714285</v>
      </c>
      <c r="O25" s="223">
        <f t="shared" ref="O25:V25" si="31">C25/$K$25</f>
        <v>0.19047619047619047</v>
      </c>
      <c r="P25" s="223">
        <f t="shared" si="31"/>
        <v>0.19047619047619047</v>
      </c>
      <c r="Q25" s="223">
        <f t="shared" si="31"/>
        <v>0</v>
      </c>
      <c r="R25" s="223">
        <f t="shared" si="31"/>
        <v>0.23809523809523808</v>
      </c>
      <c r="S25" s="223">
        <f t="shared" si="31"/>
        <v>0.19047619047619047</v>
      </c>
      <c r="T25" s="223">
        <f t="shared" si="31"/>
        <v>0</v>
      </c>
      <c r="U25" s="223">
        <f t="shared" si="31"/>
        <v>4.7619047619047616E-2</v>
      </c>
      <c r="V25" s="223">
        <f t="shared" si="31"/>
        <v>0</v>
      </c>
      <c r="W25" s="223">
        <f t="shared" si="3"/>
        <v>1</v>
      </c>
      <c r="Y25" s="4" t="s">
        <v>44</v>
      </c>
      <c r="Z25" s="225">
        <f t="shared" si="4"/>
        <v>0.33333333333333331</v>
      </c>
      <c r="AA25" s="225">
        <f t="shared" si="5"/>
        <v>0.61904761904761907</v>
      </c>
      <c r="AB25" s="225">
        <f t="shared" si="6"/>
        <v>4.7619047619047616E-2</v>
      </c>
      <c r="AD25" s="4" t="s">
        <v>44</v>
      </c>
      <c r="AE25" s="55">
        <f t="shared" si="7"/>
        <v>0.33333333333333331</v>
      </c>
      <c r="AF25" s="55">
        <f t="shared" si="8"/>
        <v>0.42857142857142855</v>
      </c>
      <c r="AG25" s="55">
        <f t="shared" si="9"/>
        <v>0.23809523809523808</v>
      </c>
      <c r="AH25" s="55">
        <f t="shared" si="10"/>
        <v>0</v>
      </c>
      <c r="AI25" s="55">
        <f t="shared" si="11"/>
        <v>1</v>
      </c>
    </row>
    <row r="26" spans="1:35" s="205" customFormat="1" x14ac:dyDescent="0.25">
      <c r="A26" s="218" t="s">
        <v>50</v>
      </c>
      <c r="B26" s="53">
        <v>3</v>
      </c>
      <c r="C26" s="53">
        <v>5</v>
      </c>
      <c r="D26" s="53">
        <v>3</v>
      </c>
      <c r="E26" s="53">
        <v>0</v>
      </c>
      <c r="F26" s="53">
        <v>1</v>
      </c>
      <c r="G26" s="53">
        <v>1</v>
      </c>
      <c r="H26" s="53">
        <v>2</v>
      </c>
      <c r="I26" s="53">
        <v>0</v>
      </c>
      <c r="J26" s="53">
        <v>0</v>
      </c>
      <c r="K26" s="23">
        <f t="shared" si="1"/>
        <v>15</v>
      </c>
      <c r="L26" s="5"/>
      <c r="M26" s="218" t="s">
        <v>50</v>
      </c>
      <c r="N26" s="223">
        <f>B26/$K$25</f>
        <v>0.14285714285714285</v>
      </c>
      <c r="O26" s="223">
        <f t="shared" ref="O26" si="32">C26/$K$25</f>
        <v>0.23809523809523808</v>
      </c>
      <c r="P26" s="223">
        <f t="shared" ref="P26" si="33">D26/$K$25</f>
        <v>0.14285714285714285</v>
      </c>
      <c r="Q26" s="223">
        <f t="shared" ref="Q26" si="34">E26/$K$25</f>
        <v>0</v>
      </c>
      <c r="R26" s="223">
        <f t="shared" ref="R26" si="35">F26/$K$25</f>
        <v>4.7619047619047616E-2</v>
      </c>
      <c r="S26" s="223">
        <f t="shared" ref="S26" si="36">G26/$K$25</f>
        <v>4.7619047619047616E-2</v>
      </c>
      <c r="T26" s="223">
        <f t="shared" ref="T26" si="37">H26/$K$25</f>
        <v>9.5238095238095233E-2</v>
      </c>
      <c r="U26" s="223">
        <f t="shared" ref="U26" si="38">I26/$K$25</f>
        <v>0</v>
      </c>
      <c r="V26" s="223">
        <f t="shared" ref="V26" si="39">J26/$K$25</f>
        <v>0</v>
      </c>
      <c r="W26" s="223">
        <f t="shared" ref="W26" si="40">SUM(N26:V26)</f>
        <v>0.7142857142857143</v>
      </c>
      <c r="Y26" s="4" t="s">
        <v>50</v>
      </c>
      <c r="Z26" s="225">
        <f t="shared" ref="Z26" si="41">N26+O26</f>
        <v>0.38095238095238093</v>
      </c>
      <c r="AA26" s="225">
        <f t="shared" ref="AA26" si="42">P26+Q26+R26+S26</f>
        <v>0.23809523809523808</v>
      </c>
      <c r="AB26" s="225">
        <f t="shared" ref="AB26" si="43">T26+U26</f>
        <v>9.5238095238095233E-2</v>
      </c>
      <c r="AD26" s="4" t="s">
        <v>50</v>
      </c>
      <c r="AE26" s="55">
        <f t="shared" ref="AE26" si="44">Z26</f>
        <v>0.38095238095238093</v>
      </c>
      <c r="AF26" s="55">
        <f t="shared" ref="AF26" si="45">P26+Q26+R26</f>
        <v>0.19047619047619047</v>
      </c>
      <c r="AG26" s="55">
        <f t="shared" ref="AG26" si="46">S26+T26+U26</f>
        <v>0.14285714285714285</v>
      </c>
      <c r="AH26" s="55">
        <f t="shared" ref="AH26" si="47">V26</f>
        <v>0</v>
      </c>
      <c r="AI26" s="55">
        <f t="shared" ref="AI26" si="48">SUM(AE26:AH26)</f>
        <v>0.71428571428571419</v>
      </c>
    </row>
    <row r="27" spans="1:35" s="205" customFormat="1" x14ac:dyDescent="0.25">
      <c r="A27" s="218" t="s">
        <v>46</v>
      </c>
      <c r="B27" s="53">
        <v>2</v>
      </c>
      <c r="C27" s="53">
        <v>5</v>
      </c>
      <c r="D27" s="53">
        <v>3</v>
      </c>
      <c r="E27" s="53">
        <v>1</v>
      </c>
      <c r="F27" s="53">
        <v>1</v>
      </c>
      <c r="G27" s="53">
        <v>1</v>
      </c>
      <c r="H27" s="53">
        <v>0</v>
      </c>
      <c r="I27" s="53">
        <v>1</v>
      </c>
      <c r="J27" s="53">
        <v>0</v>
      </c>
      <c r="K27" s="23">
        <f t="shared" si="1"/>
        <v>14</v>
      </c>
      <c r="L27" s="5"/>
      <c r="M27" s="218" t="s">
        <v>46</v>
      </c>
      <c r="N27" s="223">
        <f>B27/$K$25</f>
        <v>9.5238095238095233E-2</v>
      </c>
      <c r="O27" s="223">
        <f t="shared" ref="O27" si="49">C27/$K$25</f>
        <v>0.23809523809523808</v>
      </c>
      <c r="P27" s="223">
        <f t="shared" ref="P27" si="50">D27/$K$25</f>
        <v>0.14285714285714285</v>
      </c>
      <c r="Q27" s="223">
        <f t="shared" ref="Q27" si="51">E27/$K$25</f>
        <v>4.7619047619047616E-2</v>
      </c>
      <c r="R27" s="223">
        <f t="shared" ref="R27" si="52">F27/$K$25</f>
        <v>4.7619047619047616E-2</v>
      </c>
      <c r="S27" s="223">
        <f t="shared" ref="S27" si="53">G27/$K$25</f>
        <v>4.7619047619047616E-2</v>
      </c>
      <c r="T27" s="223">
        <f t="shared" ref="T27" si="54">H27/$K$25</f>
        <v>0</v>
      </c>
      <c r="U27" s="223">
        <f t="shared" ref="U27" si="55">I27/$K$25</f>
        <v>4.7619047619047616E-2</v>
      </c>
      <c r="V27" s="223">
        <f t="shared" ref="V27" si="56">J27/$K$25</f>
        <v>0</v>
      </c>
      <c r="W27" s="223">
        <f t="shared" ref="W27" si="57">SUM(N27:V27)</f>
        <v>0.66666666666666674</v>
      </c>
      <c r="Y27" s="4" t="s">
        <v>46</v>
      </c>
      <c r="Z27" s="225">
        <f t="shared" ref="Z27" si="58">N27+O27</f>
        <v>0.33333333333333331</v>
      </c>
      <c r="AA27" s="225">
        <f t="shared" ref="AA27" si="59">P27+Q27+R27+S27</f>
        <v>0.2857142857142857</v>
      </c>
      <c r="AB27" s="225">
        <f t="shared" ref="AB27" si="60">T27+U27</f>
        <v>4.7619047619047616E-2</v>
      </c>
      <c r="AD27" s="4" t="s">
        <v>46</v>
      </c>
      <c r="AE27" s="55">
        <f t="shared" ref="AE27" si="61">Z27</f>
        <v>0.33333333333333331</v>
      </c>
      <c r="AF27" s="55">
        <f t="shared" ref="AF27" si="62">P27+Q27+R27</f>
        <v>0.23809523809523808</v>
      </c>
      <c r="AG27" s="55">
        <f t="shared" ref="AG27" si="63">S27+T27+U27</f>
        <v>9.5238095238095233E-2</v>
      </c>
      <c r="AH27" s="55">
        <f t="shared" ref="AH27" si="64">V27</f>
        <v>0</v>
      </c>
      <c r="AI27" s="55">
        <f t="shared" ref="AI27" si="65">SUM(AE27:AH27)</f>
        <v>0.66666666666666663</v>
      </c>
    </row>
    <row r="28" spans="1:35" s="205" customFormat="1" x14ac:dyDescent="0.25">
      <c r="A28" s="218" t="s">
        <v>52</v>
      </c>
      <c r="B28" s="53">
        <v>1</v>
      </c>
      <c r="C28" s="53">
        <v>4</v>
      </c>
      <c r="D28" s="53">
        <v>0</v>
      </c>
      <c r="E28" s="53">
        <v>2</v>
      </c>
      <c r="F28" s="53">
        <v>1</v>
      </c>
      <c r="G28" s="53">
        <v>1</v>
      </c>
      <c r="H28" s="53">
        <v>1</v>
      </c>
      <c r="I28" s="53">
        <v>1</v>
      </c>
      <c r="J28" s="53">
        <v>0</v>
      </c>
      <c r="K28" s="23">
        <f t="shared" si="1"/>
        <v>11</v>
      </c>
      <c r="L28" s="5"/>
      <c r="M28" s="218" t="s">
        <v>52</v>
      </c>
      <c r="N28" s="223">
        <f>B28/$K$25</f>
        <v>4.7619047619047616E-2</v>
      </c>
      <c r="O28" s="223">
        <f t="shared" ref="O28" si="66">C28/$K$25</f>
        <v>0.19047619047619047</v>
      </c>
      <c r="P28" s="223">
        <f t="shared" ref="P28" si="67">D28/$K$25</f>
        <v>0</v>
      </c>
      <c r="Q28" s="223">
        <f t="shared" ref="Q28" si="68">E28/$K$25</f>
        <v>9.5238095238095233E-2</v>
      </c>
      <c r="R28" s="223">
        <f t="shared" ref="R28" si="69">F28/$K$25</f>
        <v>4.7619047619047616E-2</v>
      </c>
      <c r="S28" s="223">
        <f t="shared" ref="S28" si="70">G28/$K$25</f>
        <v>4.7619047619047616E-2</v>
      </c>
      <c r="T28" s="223">
        <f t="shared" ref="T28" si="71">H28/$K$25</f>
        <v>4.7619047619047616E-2</v>
      </c>
      <c r="U28" s="223">
        <f t="shared" ref="U28" si="72">I28/$K$25</f>
        <v>4.7619047619047616E-2</v>
      </c>
      <c r="V28" s="223">
        <f t="shared" ref="V28" si="73">J28/$K$25</f>
        <v>0</v>
      </c>
      <c r="W28" s="223">
        <f t="shared" ref="W28" si="74">SUM(N28:V28)</f>
        <v>0.52380952380952372</v>
      </c>
      <c r="Y28" s="4" t="s">
        <v>52</v>
      </c>
      <c r="Z28" s="225">
        <f t="shared" ref="Z28" si="75">N28+O28</f>
        <v>0.23809523809523808</v>
      </c>
      <c r="AA28" s="225">
        <f t="shared" ref="AA28" si="76">P28+Q28+R28+S28</f>
        <v>0.19047619047619047</v>
      </c>
      <c r="AB28" s="225">
        <f t="shared" ref="AB28" si="77">T28+U28</f>
        <v>9.5238095238095233E-2</v>
      </c>
      <c r="AD28" s="4" t="s">
        <v>52</v>
      </c>
      <c r="AE28" s="55">
        <f t="shared" ref="AE28" si="78">Z28</f>
        <v>0.23809523809523808</v>
      </c>
      <c r="AF28" s="55">
        <f t="shared" ref="AF28" si="79">P28+Q28+R28</f>
        <v>0.14285714285714285</v>
      </c>
      <c r="AG28" s="55">
        <f t="shared" ref="AG28" si="80">S28+T28+U28</f>
        <v>0.14285714285714285</v>
      </c>
      <c r="AH28" s="55">
        <f t="shared" ref="AH28" si="81">V28</f>
        <v>0</v>
      </c>
      <c r="AI28" s="55">
        <f t="shared" ref="AI28" si="82">SUM(AE28:AH28)</f>
        <v>0.52380952380952372</v>
      </c>
    </row>
    <row r="29" spans="1:35" x14ac:dyDescent="0.25">
      <c r="A29" s="218" t="s">
        <v>392</v>
      </c>
      <c r="B29" s="53">
        <v>7</v>
      </c>
      <c r="C29" s="53">
        <v>18</v>
      </c>
      <c r="D29" s="53">
        <v>14</v>
      </c>
      <c r="E29" s="53">
        <v>10</v>
      </c>
      <c r="F29" s="53">
        <v>7</v>
      </c>
      <c r="G29" s="53">
        <v>12</v>
      </c>
      <c r="H29" s="53">
        <v>6</v>
      </c>
      <c r="I29" s="53">
        <v>3</v>
      </c>
      <c r="J29" s="53">
        <v>0</v>
      </c>
      <c r="K29" s="23">
        <f t="shared" si="1"/>
        <v>77</v>
      </c>
      <c r="L29" s="5"/>
      <c r="M29" s="218" t="s">
        <v>392</v>
      </c>
      <c r="N29" s="223">
        <f>B29/$K$29</f>
        <v>9.0909090909090912E-2</v>
      </c>
      <c r="O29" s="223">
        <f t="shared" ref="O29:V29" si="83">C29/$K$29</f>
        <v>0.23376623376623376</v>
      </c>
      <c r="P29" s="223">
        <f t="shared" si="83"/>
        <v>0.18181818181818182</v>
      </c>
      <c r="Q29" s="223">
        <f t="shared" si="83"/>
        <v>0.12987012987012986</v>
      </c>
      <c r="R29" s="223">
        <f t="shared" si="83"/>
        <v>9.0909090909090912E-2</v>
      </c>
      <c r="S29" s="223">
        <f t="shared" si="83"/>
        <v>0.15584415584415584</v>
      </c>
      <c r="T29" s="223">
        <f t="shared" si="83"/>
        <v>7.792207792207792E-2</v>
      </c>
      <c r="U29" s="223">
        <f t="shared" si="83"/>
        <v>3.896103896103896E-2</v>
      </c>
      <c r="V29" s="223">
        <f t="shared" si="83"/>
        <v>0</v>
      </c>
      <c r="W29" s="223">
        <f t="shared" si="3"/>
        <v>1</v>
      </c>
      <c r="Y29" s="4" t="s">
        <v>392</v>
      </c>
      <c r="Z29" s="225">
        <f t="shared" si="4"/>
        <v>0.32467532467532467</v>
      </c>
      <c r="AA29" s="225">
        <f t="shared" si="5"/>
        <v>0.55844155844155852</v>
      </c>
      <c r="AB29" s="225">
        <f t="shared" si="6"/>
        <v>0.11688311688311688</v>
      </c>
      <c r="AD29" s="4" t="s">
        <v>392</v>
      </c>
      <c r="AE29" s="55">
        <f t="shared" si="7"/>
        <v>0.32467532467532467</v>
      </c>
      <c r="AF29" s="55">
        <f t="shared" si="8"/>
        <v>0.40259740259740262</v>
      </c>
      <c r="AG29" s="55">
        <f t="shared" si="9"/>
        <v>0.27272727272727271</v>
      </c>
      <c r="AH29" s="55">
        <f t="shared" si="10"/>
        <v>0</v>
      </c>
      <c r="AI29" s="55">
        <f t="shared" si="11"/>
        <v>1</v>
      </c>
    </row>
    <row r="30" spans="1:35" x14ac:dyDescent="0.25">
      <c r="A30" s="219" t="s">
        <v>148</v>
      </c>
      <c r="B30" s="222">
        <f>SUM(B4:B29)</f>
        <v>1643</v>
      </c>
      <c r="C30" s="222">
        <f t="shared" ref="C30:K30" si="84">SUM(C4:C29)</f>
        <v>3062</v>
      </c>
      <c r="D30" s="222">
        <f t="shared" si="84"/>
        <v>1592</v>
      </c>
      <c r="E30" s="222">
        <f t="shared" si="84"/>
        <v>1325</v>
      </c>
      <c r="F30" s="222">
        <f t="shared" si="84"/>
        <v>1462</v>
      </c>
      <c r="G30" s="222">
        <f t="shared" si="84"/>
        <v>1246</v>
      </c>
      <c r="H30" s="222">
        <f t="shared" si="84"/>
        <v>460</v>
      </c>
      <c r="I30" s="222">
        <f t="shared" si="84"/>
        <v>117</v>
      </c>
      <c r="J30" s="222">
        <f t="shared" si="84"/>
        <v>15</v>
      </c>
      <c r="K30" s="222">
        <f t="shared" si="84"/>
        <v>10922</v>
      </c>
      <c r="Y30" s="220" t="s">
        <v>148</v>
      </c>
    </row>
  </sheetData>
  <mergeCells count="2">
    <mergeCell ref="B2:J2"/>
    <mergeCell ref="N2:V2"/>
  </mergeCells>
  <conditionalFormatting sqref="N4:V4">
    <cfRule type="top10" dxfId="1" priority="2" rank="2"/>
  </conditionalFormatting>
  <conditionalFormatting sqref="N5:V5">
    <cfRule type="top10" dxfId="0" priority="1" rank="2"/>
  </conditionalFormatting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15"/>
  <sheetViews>
    <sheetView workbookViewId="0"/>
  </sheetViews>
  <sheetFormatPr defaultRowHeight="15" x14ac:dyDescent="0.25"/>
  <cols>
    <col min="1" max="1" width="20.42578125" style="189" customWidth="1"/>
    <col min="2" max="2" width="6.42578125" style="189" bestFit="1" customWidth="1"/>
    <col min="3" max="3" width="8.5703125" style="189" bestFit="1" customWidth="1"/>
    <col min="4" max="4" width="9" style="189" bestFit="1" customWidth="1"/>
    <col min="5" max="5" width="8.7109375" style="189" bestFit="1" customWidth="1"/>
    <col min="6" max="6" width="9.140625" style="189"/>
    <col min="7" max="7" width="17.42578125" style="189" bestFit="1" customWidth="1"/>
    <col min="8" max="8" width="11.85546875" style="189" customWidth="1"/>
    <col min="9" max="9" width="11.7109375" style="189" bestFit="1" customWidth="1"/>
    <col min="10" max="17" width="9.140625" style="189"/>
  </cols>
  <sheetData>
    <row r="1" spans="1:9" x14ac:dyDescent="0.25">
      <c r="A1" s="2" t="s">
        <v>299</v>
      </c>
    </row>
    <row r="4" spans="1:9" x14ac:dyDescent="0.25">
      <c r="A4" s="205"/>
      <c r="B4" s="205"/>
      <c r="C4" s="205"/>
      <c r="D4" s="205"/>
      <c r="E4" s="205"/>
      <c r="H4" s="159" t="s">
        <v>186</v>
      </c>
      <c r="I4" s="159" t="s">
        <v>187</v>
      </c>
    </row>
    <row r="5" spans="1:9" ht="26.25" x14ac:dyDescent="0.25">
      <c r="A5" s="25" t="s">
        <v>300</v>
      </c>
      <c r="B5" s="191" t="s">
        <v>260</v>
      </c>
      <c r="C5" s="192" t="s">
        <v>261</v>
      </c>
      <c r="D5" s="250" t="s">
        <v>262</v>
      </c>
      <c r="E5" s="251" t="s">
        <v>168</v>
      </c>
      <c r="G5" s="64" t="s">
        <v>300</v>
      </c>
      <c r="H5" s="193" t="s">
        <v>301</v>
      </c>
      <c r="I5" s="193" t="s">
        <v>301</v>
      </c>
    </row>
    <row r="6" spans="1:9" x14ac:dyDescent="0.25">
      <c r="A6" s="194" t="s">
        <v>211</v>
      </c>
      <c r="B6" s="195">
        <v>1449</v>
      </c>
      <c r="C6" s="196">
        <v>6</v>
      </c>
      <c r="D6" s="197">
        <v>188</v>
      </c>
      <c r="E6" s="266">
        <f>SUM(B6:D6)</f>
        <v>1643</v>
      </c>
      <c r="G6" s="68" t="s">
        <v>211</v>
      </c>
      <c r="H6" s="198">
        <f>(B6+C6)/E6</f>
        <v>0.88557516737674979</v>
      </c>
      <c r="I6" s="198">
        <f>D6/E6</f>
        <v>0.11442483262325015</v>
      </c>
    </row>
    <row r="7" spans="1:9" x14ac:dyDescent="0.25">
      <c r="A7" s="68" t="s">
        <v>212</v>
      </c>
      <c r="B7" s="195">
        <v>2933</v>
      </c>
      <c r="C7" s="196">
        <v>13</v>
      </c>
      <c r="D7" s="197">
        <v>116</v>
      </c>
      <c r="E7" s="266">
        <f t="shared" ref="E7:E15" si="0">SUM(B7:D7)</f>
        <v>3062</v>
      </c>
      <c r="G7" s="68" t="s">
        <v>212</v>
      </c>
      <c r="H7" s="198">
        <f t="shared" ref="H7:H14" si="1">(B7+C7)/E7</f>
        <v>0.96211626387981708</v>
      </c>
      <c r="I7" s="198">
        <f t="shared" ref="I7:I14" si="2">D7/E7</f>
        <v>3.7883736120182886E-2</v>
      </c>
    </row>
    <row r="8" spans="1:9" x14ac:dyDescent="0.25">
      <c r="A8" s="68" t="s">
        <v>214</v>
      </c>
      <c r="B8" s="195">
        <v>1531</v>
      </c>
      <c r="C8" s="196">
        <v>24</v>
      </c>
      <c r="D8" s="197">
        <v>37</v>
      </c>
      <c r="E8" s="266">
        <f t="shared" si="0"/>
        <v>1592</v>
      </c>
      <c r="G8" s="68" t="s">
        <v>214</v>
      </c>
      <c r="H8" s="198">
        <f t="shared" si="1"/>
        <v>0.97675879396984921</v>
      </c>
      <c r="I8" s="198">
        <f t="shared" si="2"/>
        <v>2.3241206030150754E-2</v>
      </c>
    </row>
    <row r="9" spans="1:9" x14ac:dyDescent="0.25">
      <c r="A9" s="68" t="s">
        <v>215</v>
      </c>
      <c r="B9" s="195">
        <v>1270</v>
      </c>
      <c r="C9" s="196">
        <v>32</v>
      </c>
      <c r="D9" s="197">
        <v>23</v>
      </c>
      <c r="E9" s="266">
        <f t="shared" si="0"/>
        <v>1325</v>
      </c>
      <c r="G9" s="68" t="s">
        <v>215</v>
      </c>
      <c r="H9" s="198">
        <f t="shared" si="1"/>
        <v>0.98264150943396222</v>
      </c>
      <c r="I9" s="198">
        <f t="shared" si="2"/>
        <v>1.7358490566037735E-2</v>
      </c>
    </row>
    <row r="10" spans="1:9" x14ac:dyDescent="0.25">
      <c r="A10" s="68" t="s">
        <v>216</v>
      </c>
      <c r="B10" s="195">
        <v>1386</v>
      </c>
      <c r="C10" s="196">
        <v>74</v>
      </c>
      <c r="D10" s="197">
        <v>2</v>
      </c>
      <c r="E10" s="266">
        <f t="shared" si="0"/>
        <v>1462</v>
      </c>
      <c r="G10" s="68" t="s">
        <v>216</v>
      </c>
      <c r="H10" s="198">
        <f t="shared" si="1"/>
        <v>0.99863201094391241</v>
      </c>
      <c r="I10" s="198">
        <f t="shared" si="2"/>
        <v>1.3679890560875513E-3</v>
      </c>
    </row>
    <row r="11" spans="1:9" x14ac:dyDescent="0.25">
      <c r="A11" s="68" t="s">
        <v>218</v>
      </c>
      <c r="B11" s="195">
        <v>1103</v>
      </c>
      <c r="C11" s="196">
        <v>139</v>
      </c>
      <c r="D11" s="197">
        <v>4</v>
      </c>
      <c r="E11" s="266">
        <f t="shared" si="0"/>
        <v>1246</v>
      </c>
      <c r="G11" s="68" t="s">
        <v>218</v>
      </c>
      <c r="H11" s="198">
        <f t="shared" si="1"/>
        <v>0.9967897271268058</v>
      </c>
      <c r="I11" s="198">
        <f t="shared" si="2"/>
        <v>3.2102728731942215E-3</v>
      </c>
    </row>
    <row r="12" spans="1:9" x14ac:dyDescent="0.25">
      <c r="A12" s="68" t="s">
        <v>219</v>
      </c>
      <c r="B12" s="195">
        <v>389</v>
      </c>
      <c r="C12" s="196">
        <v>70</v>
      </c>
      <c r="D12" s="197">
        <v>1</v>
      </c>
      <c r="E12" s="266">
        <f t="shared" si="0"/>
        <v>460</v>
      </c>
      <c r="G12" s="68" t="s">
        <v>219</v>
      </c>
      <c r="H12" s="198">
        <f t="shared" si="1"/>
        <v>0.99782608695652175</v>
      </c>
      <c r="I12" s="198">
        <f t="shared" si="2"/>
        <v>2.1739130434782609E-3</v>
      </c>
    </row>
    <row r="13" spans="1:9" x14ac:dyDescent="0.25">
      <c r="A13" s="68" t="s">
        <v>220</v>
      </c>
      <c r="B13" s="195">
        <v>103</v>
      </c>
      <c r="C13" s="196">
        <v>14</v>
      </c>
      <c r="D13" s="197">
        <v>0</v>
      </c>
      <c r="E13" s="266">
        <f t="shared" si="0"/>
        <v>117</v>
      </c>
      <c r="G13" s="68" t="s">
        <v>220</v>
      </c>
      <c r="H13" s="198">
        <f t="shared" si="1"/>
        <v>1</v>
      </c>
      <c r="I13" s="198">
        <f t="shared" si="2"/>
        <v>0</v>
      </c>
    </row>
    <row r="14" spans="1:9" x14ac:dyDescent="0.25">
      <c r="A14" s="68" t="s">
        <v>222</v>
      </c>
      <c r="B14" s="195">
        <v>14</v>
      </c>
      <c r="C14" s="196">
        <v>0</v>
      </c>
      <c r="D14" s="197">
        <v>1</v>
      </c>
      <c r="E14" s="266">
        <f t="shared" si="0"/>
        <v>15</v>
      </c>
      <c r="G14" s="199" t="s">
        <v>222</v>
      </c>
      <c r="H14" s="200">
        <f t="shared" si="1"/>
        <v>0.93333333333333335</v>
      </c>
      <c r="I14" s="200">
        <f t="shared" si="2"/>
        <v>6.6666666666666666E-2</v>
      </c>
    </row>
    <row r="15" spans="1:9" x14ac:dyDescent="0.25">
      <c r="A15" s="72" t="s">
        <v>148</v>
      </c>
      <c r="B15" s="267">
        <f t="shared" ref="B15:D15" si="3">SUM(B6:B14)</f>
        <v>10178</v>
      </c>
      <c r="C15" s="268">
        <f t="shared" si="3"/>
        <v>372</v>
      </c>
      <c r="D15" s="269">
        <f t="shared" si="3"/>
        <v>372</v>
      </c>
      <c r="E15" s="270">
        <f t="shared" si="0"/>
        <v>10922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3"/>
  <sheetViews>
    <sheetView workbookViewId="0"/>
  </sheetViews>
  <sheetFormatPr defaultRowHeight="15" x14ac:dyDescent="0.25"/>
  <cols>
    <col min="1" max="1" width="58.85546875" customWidth="1"/>
    <col min="2" max="2" width="9.42578125" customWidth="1"/>
    <col min="3" max="3" width="11.7109375" customWidth="1"/>
    <col min="4" max="4" width="9.5703125" bestFit="1" customWidth="1"/>
  </cols>
  <sheetData>
    <row r="1" spans="1:4" x14ac:dyDescent="0.25">
      <c r="A1" s="12" t="s">
        <v>149</v>
      </c>
    </row>
    <row r="4" spans="1:4" x14ac:dyDescent="0.25">
      <c r="A4" s="2" t="s">
        <v>150</v>
      </c>
      <c r="B4" s="8" t="s">
        <v>147</v>
      </c>
      <c r="C4" s="8" t="s">
        <v>157</v>
      </c>
      <c r="D4" s="8" t="s">
        <v>158</v>
      </c>
    </row>
    <row r="5" spans="1:4" x14ac:dyDescent="0.25">
      <c r="A5" s="2" t="s">
        <v>151</v>
      </c>
      <c r="B5" s="24">
        <f>SUM(B6:B8)</f>
        <v>2778</v>
      </c>
      <c r="C5" s="9">
        <f>B5/B13</f>
        <v>0.25434902032594764</v>
      </c>
      <c r="D5" s="20"/>
    </row>
    <row r="6" spans="1:4" x14ac:dyDescent="0.25">
      <c r="A6" t="s">
        <v>152</v>
      </c>
      <c r="B6" s="53">
        <v>2658</v>
      </c>
      <c r="C6" s="55">
        <f>B6/$B$13</f>
        <v>0.24336202160776416</v>
      </c>
      <c r="D6" s="55">
        <f>B6/$B$5</f>
        <v>0.95680345572354208</v>
      </c>
    </row>
    <row r="7" spans="1:4" x14ac:dyDescent="0.25">
      <c r="A7" s="10" t="s">
        <v>153</v>
      </c>
      <c r="B7" s="53">
        <v>71</v>
      </c>
      <c r="C7" s="55">
        <f>B7/$B$13</f>
        <v>6.5006409082585606E-3</v>
      </c>
      <c r="D7" s="55">
        <f t="shared" ref="D7:D8" si="0">B7/$B$5</f>
        <v>2.5557955363570913E-2</v>
      </c>
    </row>
    <row r="8" spans="1:4" x14ac:dyDescent="0.25">
      <c r="A8" t="s">
        <v>154</v>
      </c>
      <c r="B8" s="53">
        <v>49</v>
      </c>
      <c r="C8" s="55">
        <f>B8/$B$13</f>
        <v>4.4863578099249221E-3</v>
      </c>
      <c r="D8" s="55">
        <f t="shared" si="0"/>
        <v>1.7638588912886968E-2</v>
      </c>
    </row>
    <row r="9" spans="1:4" x14ac:dyDescent="0.25">
      <c r="A9" s="2" t="s">
        <v>155</v>
      </c>
      <c r="B9" s="56">
        <f>SUM(B10:B12)</f>
        <v>8144</v>
      </c>
      <c r="C9" s="9">
        <f>B9/B13</f>
        <v>0.74565097967405236</v>
      </c>
      <c r="D9" s="20"/>
    </row>
    <row r="10" spans="1:4" x14ac:dyDescent="0.25">
      <c r="A10" t="s">
        <v>152</v>
      </c>
      <c r="B10" s="53">
        <v>7520</v>
      </c>
      <c r="C10" s="55">
        <f>B10/$B$13</f>
        <v>0.68851858633949825</v>
      </c>
      <c r="D10" s="55">
        <f>B10/$B$9</f>
        <v>0.92337917485265231</v>
      </c>
    </row>
    <row r="11" spans="1:4" x14ac:dyDescent="0.25">
      <c r="A11" s="10" t="s">
        <v>156</v>
      </c>
      <c r="B11" s="53">
        <v>301</v>
      </c>
      <c r="C11" s="55">
        <f>B11/$B$13</f>
        <v>2.7559055118110236E-2</v>
      </c>
      <c r="D11" s="55">
        <f t="shared" ref="D11:D12" si="1">B11/$B$9</f>
        <v>3.6959724950884086E-2</v>
      </c>
    </row>
    <row r="12" spans="1:4" x14ac:dyDescent="0.25">
      <c r="A12" t="s">
        <v>154</v>
      </c>
      <c r="B12" s="53">
        <v>323</v>
      </c>
      <c r="C12" s="55">
        <f>B12/$B$13</f>
        <v>2.9573338216443874E-2</v>
      </c>
      <c r="D12" s="55">
        <f t="shared" si="1"/>
        <v>3.9661100196463656E-2</v>
      </c>
    </row>
    <row r="13" spans="1:4" x14ac:dyDescent="0.25">
      <c r="A13" s="11" t="s">
        <v>148</v>
      </c>
      <c r="B13" s="24">
        <f>B5+B9</f>
        <v>10922</v>
      </c>
      <c r="C13" s="55"/>
      <c r="D13" s="20"/>
    </row>
  </sheetData>
  <pageMargins left="0.7" right="0.7" top="0.75" bottom="0.75" header="0.3" footer="0.3"/>
  <ignoredErrors>
    <ignoredError sqref="C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55"/>
  <sheetViews>
    <sheetView workbookViewId="0"/>
  </sheetViews>
  <sheetFormatPr defaultRowHeight="15" x14ac:dyDescent="0.25"/>
  <cols>
    <col min="1" max="1" width="24.7109375" customWidth="1"/>
    <col min="2" max="2" width="8.7109375" bestFit="1" customWidth="1"/>
    <col min="3" max="3" width="7" customWidth="1"/>
    <col min="4" max="4" width="8.42578125" customWidth="1"/>
    <col min="5" max="5" width="6.42578125" customWidth="1"/>
    <col min="6" max="6" width="8.7109375" bestFit="1" customWidth="1"/>
    <col min="7" max="7" width="6.5703125" bestFit="1" customWidth="1"/>
    <col min="8" max="8" width="9" customWidth="1"/>
    <col min="12" max="12" width="59" bestFit="1" customWidth="1"/>
  </cols>
  <sheetData>
    <row r="1" spans="1:8" x14ac:dyDescent="0.25">
      <c r="A1" s="12" t="s">
        <v>159</v>
      </c>
    </row>
    <row r="3" spans="1:8" ht="30" x14ac:dyDescent="0.25">
      <c r="A3" s="2" t="s">
        <v>160</v>
      </c>
      <c r="B3" s="229" t="s">
        <v>161</v>
      </c>
      <c r="C3" s="13" t="s">
        <v>162</v>
      </c>
      <c r="E3" s="20"/>
      <c r="F3" s="22" t="s">
        <v>163</v>
      </c>
      <c r="G3" s="20"/>
      <c r="H3" s="20"/>
    </row>
    <row r="4" spans="1:8" x14ac:dyDescent="0.25">
      <c r="A4" t="s">
        <v>27</v>
      </c>
      <c r="B4" s="53">
        <v>3919</v>
      </c>
      <c r="C4" s="57">
        <f t="shared" ref="C4:C10" si="0">B4/$B$11</f>
        <v>0.35881706647134226</v>
      </c>
      <c r="E4" s="20"/>
      <c r="F4" s="20" t="s">
        <v>164</v>
      </c>
      <c r="G4" s="23">
        <f>B4+B7</f>
        <v>5828</v>
      </c>
      <c r="H4" s="55">
        <f>G4/$G$6</f>
        <v>0.53360190441311117</v>
      </c>
    </row>
    <row r="5" spans="1:8" x14ac:dyDescent="0.25">
      <c r="A5" t="s">
        <v>8</v>
      </c>
      <c r="B5" s="53">
        <v>2769</v>
      </c>
      <c r="C5" s="57">
        <f t="shared" si="0"/>
        <v>0.25352499542208384</v>
      </c>
      <c r="E5" s="20"/>
      <c r="F5" s="20" t="s">
        <v>165</v>
      </c>
      <c r="G5" s="23">
        <f>B5+B6+B8+B9+B10</f>
        <v>5094</v>
      </c>
      <c r="H5" s="55">
        <f>G5/$G$6</f>
        <v>0.46639809558688883</v>
      </c>
    </row>
    <row r="6" spans="1:8" x14ac:dyDescent="0.25">
      <c r="A6" t="s">
        <v>12</v>
      </c>
      <c r="B6" s="53">
        <v>2274</v>
      </c>
      <c r="C6" s="57">
        <f t="shared" si="0"/>
        <v>0.20820362570957701</v>
      </c>
      <c r="E6" s="20"/>
      <c r="F6" s="20"/>
      <c r="G6" s="24">
        <f>SUM(G4:G5)</f>
        <v>10922</v>
      </c>
      <c r="H6" s="20"/>
    </row>
    <row r="7" spans="1:8" x14ac:dyDescent="0.25">
      <c r="A7" t="s">
        <v>23</v>
      </c>
      <c r="B7" s="53">
        <v>1909</v>
      </c>
      <c r="C7" s="57">
        <f t="shared" si="0"/>
        <v>0.17478483794176891</v>
      </c>
      <c r="E7" s="20"/>
      <c r="F7" s="20"/>
      <c r="G7" s="20"/>
      <c r="H7" s="20"/>
    </row>
    <row r="8" spans="1:8" x14ac:dyDescent="0.25">
      <c r="A8" t="s">
        <v>71</v>
      </c>
      <c r="B8" s="53">
        <v>27</v>
      </c>
      <c r="C8" s="57">
        <f t="shared" si="0"/>
        <v>2.4720747115912836E-3</v>
      </c>
      <c r="E8" s="20"/>
      <c r="F8" s="20"/>
      <c r="G8" s="20"/>
      <c r="H8" s="20"/>
    </row>
    <row r="9" spans="1:8" x14ac:dyDescent="0.25">
      <c r="A9" t="s">
        <v>80</v>
      </c>
      <c r="B9" s="53">
        <v>13</v>
      </c>
      <c r="C9" s="57">
        <f t="shared" si="0"/>
        <v>1.1902581944698773E-3</v>
      </c>
      <c r="E9" s="20"/>
      <c r="F9" s="20"/>
      <c r="G9" s="20"/>
      <c r="H9" s="20"/>
    </row>
    <row r="10" spans="1:8" x14ac:dyDescent="0.25">
      <c r="A10" t="s">
        <v>62</v>
      </c>
      <c r="B10" s="53">
        <v>11</v>
      </c>
      <c r="C10" s="57">
        <f t="shared" si="0"/>
        <v>1.0071415491668192E-3</v>
      </c>
      <c r="E10" s="20"/>
      <c r="F10" s="20"/>
      <c r="G10" s="20"/>
      <c r="H10" s="20"/>
    </row>
    <row r="11" spans="1:8" x14ac:dyDescent="0.25">
      <c r="A11" s="2" t="s">
        <v>148</v>
      </c>
      <c r="B11" s="51">
        <f>SUM(B4:B10)</f>
        <v>10922</v>
      </c>
      <c r="C11" s="20"/>
      <c r="D11" s="20"/>
      <c r="E11" s="20"/>
      <c r="F11" s="20"/>
      <c r="G11" s="20"/>
      <c r="H11" s="20"/>
    </row>
    <row r="12" spans="1:8" x14ac:dyDescent="0.25">
      <c r="B12" s="41"/>
    </row>
    <row r="13" spans="1:8" x14ac:dyDescent="0.25">
      <c r="B13" s="41"/>
    </row>
    <row r="14" spans="1:8" x14ac:dyDescent="0.25">
      <c r="B14" s="41"/>
    </row>
    <row r="15" spans="1:8" x14ac:dyDescent="0.25">
      <c r="A15" t="s">
        <v>166</v>
      </c>
      <c r="B15" s="41"/>
    </row>
    <row r="16" spans="1:8" x14ac:dyDescent="0.25">
      <c r="A16" s="14" t="s">
        <v>167</v>
      </c>
      <c r="B16" s="41"/>
    </row>
    <row r="17" spans="1:15" ht="30" x14ac:dyDescent="0.25">
      <c r="A17" s="15" t="s">
        <v>160</v>
      </c>
      <c r="B17" s="230" t="s">
        <v>161</v>
      </c>
      <c r="C17" s="16" t="s">
        <v>162</v>
      </c>
      <c r="E17" s="58"/>
      <c r="F17" s="59" t="s">
        <v>163</v>
      </c>
      <c r="G17" s="58"/>
      <c r="H17" s="58"/>
    </row>
    <row r="18" spans="1:15" x14ac:dyDescent="0.25">
      <c r="A18" s="17" t="s">
        <v>27</v>
      </c>
      <c r="B18" s="47">
        <v>4002</v>
      </c>
      <c r="C18" s="57">
        <f t="shared" ref="C18:C24" si="1">B18/$B$25</f>
        <v>0.27392197125256673</v>
      </c>
      <c r="E18" s="58"/>
      <c r="F18" s="58" t="s">
        <v>164</v>
      </c>
      <c r="G18" s="60">
        <f>B18+B21</f>
        <v>6446</v>
      </c>
      <c r="H18" s="57">
        <f>G18/$G$20</f>
        <v>0.4412046543463381</v>
      </c>
      <c r="M18" s="53"/>
    </row>
    <row r="19" spans="1:15" x14ac:dyDescent="0.25">
      <c r="A19" s="17" t="s">
        <v>8</v>
      </c>
      <c r="B19" s="47">
        <v>5018</v>
      </c>
      <c r="C19" s="57">
        <f t="shared" si="1"/>
        <v>0.34346338124572212</v>
      </c>
      <c r="E19" s="58"/>
      <c r="F19" s="58" t="s">
        <v>165</v>
      </c>
      <c r="G19" s="60">
        <f>B19+B20+B22+B23+B24</f>
        <v>8164</v>
      </c>
      <c r="H19" s="57">
        <f>G19/$G$20</f>
        <v>0.55879534565366185</v>
      </c>
      <c r="M19" s="53"/>
    </row>
    <row r="20" spans="1:15" x14ac:dyDescent="0.25">
      <c r="A20" s="17" t="s">
        <v>12</v>
      </c>
      <c r="B20" s="47">
        <v>3083</v>
      </c>
      <c r="C20" s="57">
        <f t="shared" si="1"/>
        <v>0.2110198494182067</v>
      </c>
      <c r="E20" s="58"/>
      <c r="F20" s="58"/>
      <c r="G20" s="61">
        <f>SUM(G18:G19)</f>
        <v>14610</v>
      </c>
      <c r="H20" s="57"/>
      <c r="M20" s="53"/>
    </row>
    <row r="21" spans="1:15" x14ac:dyDescent="0.25">
      <c r="A21" s="17" t="s">
        <v>23</v>
      </c>
      <c r="B21" s="47">
        <v>2444</v>
      </c>
      <c r="C21" s="57">
        <f t="shared" si="1"/>
        <v>0.16728268309377139</v>
      </c>
      <c r="E21" s="58"/>
      <c r="F21" s="58"/>
      <c r="G21" s="58"/>
      <c r="H21" s="58"/>
      <c r="M21" s="53"/>
    </row>
    <row r="22" spans="1:15" x14ac:dyDescent="0.25">
      <c r="A22" s="17" t="s">
        <v>71</v>
      </c>
      <c r="B22" s="47">
        <v>43</v>
      </c>
      <c r="C22" s="57">
        <f t="shared" si="1"/>
        <v>2.9431895961670087E-3</v>
      </c>
      <c r="E22" s="58"/>
      <c r="F22" s="58"/>
      <c r="G22" s="58"/>
      <c r="H22" s="58"/>
      <c r="M22" s="53"/>
      <c r="O22" s="205"/>
    </row>
    <row r="23" spans="1:15" x14ac:dyDescent="0.25">
      <c r="A23" s="17" t="s">
        <v>80</v>
      </c>
      <c r="B23" s="47">
        <v>13</v>
      </c>
      <c r="C23" s="57">
        <f t="shared" si="1"/>
        <v>8.8980150581793296E-4</v>
      </c>
      <c r="E23" s="58"/>
      <c r="F23" s="58"/>
      <c r="G23" s="58"/>
      <c r="H23" s="58"/>
      <c r="L23" s="33"/>
      <c r="M23" s="24"/>
      <c r="O23" s="205"/>
    </row>
    <row r="24" spans="1:15" x14ac:dyDescent="0.25">
      <c r="A24" s="17" t="s">
        <v>62</v>
      </c>
      <c r="B24" s="47">
        <v>7</v>
      </c>
      <c r="C24" s="57">
        <f t="shared" si="1"/>
        <v>4.7912388774811772E-4</v>
      </c>
      <c r="E24" s="58"/>
      <c r="F24" s="58"/>
      <c r="G24" s="58"/>
      <c r="H24" s="58"/>
      <c r="O24" s="205"/>
    </row>
    <row r="25" spans="1:15" x14ac:dyDescent="0.25">
      <c r="A25" s="18" t="s">
        <v>148</v>
      </c>
      <c r="B25" s="51">
        <f>SUM(B18:B24)</f>
        <v>14610</v>
      </c>
      <c r="C25" s="58"/>
      <c r="D25" s="58"/>
      <c r="E25" s="58"/>
      <c r="F25" s="58"/>
      <c r="G25" s="58"/>
      <c r="H25" s="58"/>
      <c r="O25" s="205"/>
    </row>
    <row r="26" spans="1:15" x14ac:dyDescent="0.25">
      <c r="L26" s="2"/>
      <c r="O26" s="205"/>
    </row>
    <row r="27" spans="1:15" x14ac:dyDescent="0.25">
      <c r="O27" s="205"/>
    </row>
    <row r="28" spans="1:15" x14ac:dyDescent="0.25">
      <c r="A28" s="42"/>
      <c r="O28" s="205"/>
    </row>
    <row r="29" spans="1:15" x14ac:dyDescent="0.25">
      <c r="A29" s="2"/>
      <c r="B29" s="13"/>
      <c r="C29" s="13"/>
      <c r="D29" s="13"/>
      <c r="E29" s="13"/>
      <c r="F29" s="62"/>
      <c r="H29" s="14"/>
      <c r="I29" s="14"/>
      <c r="O29" s="205"/>
    </row>
    <row r="30" spans="1:15" x14ac:dyDescent="0.25">
      <c r="A30" s="4"/>
      <c r="B30" s="212"/>
      <c r="C30" s="212"/>
      <c r="D30" s="212"/>
      <c r="E30" s="228"/>
      <c r="F30" s="21"/>
      <c r="G30" s="1"/>
      <c r="H30" s="1"/>
      <c r="I30" s="1"/>
      <c r="O30" s="205"/>
    </row>
    <row r="31" spans="1:15" x14ac:dyDescent="0.25">
      <c r="A31" s="4"/>
      <c r="B31" s="212"/>
      <c r="C31" s="212"/>
      <c r="D31" s="212"/>
      <c r="E31" s="228"/>
      <c r="F31" s="21"/>
      <c r="G31" s="1"/>
      <c r="H31" s="1"/>
      <c r="I31" s="1"/>
      <c r="O31" s="205"/>
    </row>
    <row r="32" spans="1:15" x14ac:dyDescent="0.25">
      <c r="A32" s="4"/>
      <c r="B32" s="212"/>
      <c r="C32" s="212"/>
      <c r="D32" s="212"/>
      <c r="E32" s="228"/>
      <c r="F32" s="21"/>
      <c r="G32" s="1"/>
      <c r="H32" s="1"/>
      <c r="I32" s="1"/>
      <c r="O32" s="205"/>
    </row>
    <row r="33" spans="1:15" x14ac:dyDescent="0.25">
      <c r="A33" s="4"/>
      <c r="B33" s="212"/>
      <c r="C33" s="212"/>
      <c r="D33" s="212"/>
      <c r="E33" s="228"/>
      <c r="F33" s="21"/>
      <c r="G33" s="1"/>
      <c r="H33" s="1"/>
      <c r="I33" s="1"/>
      <c r="O33" s="205"/>
    </row>
    <row r="34" spans="1:15" x14ac:dyDescent="0.25">
      <c r="A34" s="4"/>
      <c r="B34" s="212"/>
      <c r="C34" s="212"/>
      <c r="D34" s="212"/>
      <c r="E34" s="228"/>
      <c r="F34" s="21"/>
      <c r="G34" s="1"/>
      <c r="H34" s="1"/>
      <c r="I34" s="1"/>
      <c r="O34" s="205"/>
    </row>
    <row r="35" spans="1:15" x14ac:dyDescent="0.25">
      <c r="A35" s="4"/>
      <c r="B35" s="212"/>
      <c r="C35" s="212"/>
      <c r="D35" s="212"/>
      <c r="E35" s="228"/>
      <c r="F35" s="21"/>
      <c r="G35" s="1"/>
      <c r="H35" s="1"/>
      <c r="I35" s="1"/>
      <c r="O35" s="205"/>
    </row>
    <row r="36" spans="1:15" x14ac:dyDescent="0.25">
      <c r="A36" s="4"/>
      <c r="B36" s="212"/>
      <c r="C36" s="212"/>
      <c r="D36" s="212"/>
      <c r="E36" s="228"/>
      <c r="F36" s="21"/>
      <c r="G36" s="1"/>
      <c r="H36" s="1"/>
      <c r="I36" s="1"/>
      <c r="O36" s="205"/>
    </row>
    <row r="37" spans="1:15" x14ac:dyDescent="0.25">
      <c r="A37" s="4"/>
      <c r="B37" s="212"/>
      <c r="C37" s="212"/>
      <c r="D37" s="212"/>
      <c r="E37" s="228"/>
      <c r="F37" s="21"/>
      <c r="G37" s="1"/>
      <c r="H37" s="1"/>
      <c r="I37" s="1"/>
      <c r="O37" s="205"/>
    </row>
    <row r="38" spans="1:15" x14ac:dyDescent="0.25">
      <c r="A38" s="4"/>
      <c r="B38" s="212"/>
      <c r="C38" s="212"/>
      <c r="D38" s="212"/>
      <c r="E38" s="228"/>
      <c r="F38" s="21"/>
      <c r="G38" s="1"/>
      <c r="H38" s="1"/>
      <c r="I38" s="1"/>
      <c r="O38" s="205"/>
    </row>
    <row r="39" spans="1:15" x14ac:dyDescent="0.25">
      <c r="A39" s="4"/>
      <c r="B39" s="212"/>
      <c r="C39" s="212"/>
      <c r="D39" s="212"/>
      <c r="E39" s="228"/>
      <c r="F39" s="21"/>
      <c r="G39" s="1"/>
      <c r="H39" s="1"/>
      <c r="I39" s="1"/>
      <c r="O39" s="205"/>
    </row>
    <row r="40" spans="1:15" x14ac:dyDescent="0.25">
      <c r="A40" s="4"/>
      <c r="B40" s="212"/>
      <c r="C40" s="212"/>
      <c r="D40" s="212"/>
      <c r="E40" s="228"/>
      <c r="F40" s="21"/>
      <c r="G40" s="1"/>
      <c r="H40" s="1"/>
      <c r="I40" s="1"/>
      <c r="O40" s="205"/>
    </row>
    <row r="41" spans="1:15" x14ac:dyDescent="0.25">
      <c r="A41" s="4"/>
      <c r="B41" s="212"/>
      <c r="C41" s="212"/>
      <c r="D41" s="212"/>
      <c r="E41" s="228"/>
      <c r="F41" s="21"/>
      <c r="G41" s="1"/>
      <c r="H41" s="1"/>
      <c r="I41" s="1"/>
      <c r="O41" s="205"/>
    </row>
    <row r="42" spans="1:15" x14ac:dyDescent="0.25">
      <c r="A42" s="4"/>
      <c r="B42" s="212"/>
      <c r="C42" s="212"/>
      <c r="D42" s="212"/>
      <c r="E42" s="228"/>
      <c r="F42" s="21"/>
      <c r="G42" s="1"/>
      <c r="H42" s="1"/>
      <c r="I42" s="1"/>
      <c r="O42" s="205"/>
    </row>
    <row r="43" spans="1:15" x14ac:dyDescent="0.25">
      <c r="A43" s="4"/>
      <c r="B43" s="212"/>
      <c r="C43" s="212"/>
      <c r="D43" s="212"/>
      <c r="E43" s="228"/>
      <c r="F43" s="21"/>
      <c r="G43" s="1"/>
      <c r="H43" s="1"/>
      <c r="I43" s="1"/>
      <c r="O43" s="205"/>
    </row>
    <row r="44" spans="1:15" x14ac:dyDescent="0.25">
      <c r="A44" s="4"/>
      <c r="B44" s="212"/>
      <c r="C44" s="212"/>
      <c r="D44" s="212"/>
      <c r="E44" s="228"/>
      <c r="F44" s="21"/>
      <c r="G44" s="1"/>
      <c r="H44" s="1"/>
      <c r="I44" s="1"/>
      <c r="O44" s="205"/>
    </row>
    <row r="45" spans="1:15" x14ac:dyDescent="0.25">
      <c r="A45" s="4"/>
      <c r="B45" s="212"/>
      <c r="C45" s="212"/>
      <c r="D45" s="212"/>
      <c r="E45" s="228"/>
      <c r="F45" s="21"/>
      <c r="G45" s="1"/>
      <c r="H45" s="1"/>
      <c r="I45" s="1"/>
      <c r="O45" s="205"/>
    </row>
    <row r="46" spans="1:15" x14ac:dyDescent="0.25">
      <c r="A46" s="4"/>
      <c r="B46" s="212"/>
      <c r="C46" s="212"/>
      <c r="D46" s="212"/>
      <c r="E46" s="212"/>
      <c r="F46" s="21"/>
      <c r="G46" s="1"/>
      <c r="H46" s="1"/>
      <c r="I46" s="1"/>
      <c r="O46" s="205"/>
    </row>
    <row r="47" spans="1:15" x14ac:dyDescent="0.25">
      <c r="A47" s="4"/>
      <c r="B47" s="212"/>
      <c r="C47" s="212"/>
      <c r="D47" s="212"/>
      <c r="E47" s="228"/>
      <c r="F47" s="21"/>
      <c r="G47" s="1"/>
      <c r="H47" s="1"/>
      <c r="I47" s="1"/>
      <c r="O47" s="205"/>
    </row>
    <row r="48" spans="1:15" x14ac:dyDescent="0.25">
      <c r="B48" s="20"/>
      <c r="C48" s="20"/>
      <c r="D48" s="20"/>
      <c r="E48" s="20"/>
      <c r="F48" s="22"/>
      <c r="G48" s="1"/>
      <c r="H48" s="1"/>
      <c r="I48" s="1"/>
      <c r="O48" s="205"/>
    </row>
    <row r="49" spans="1:15" x14ac:dyDescent="0.25">
      <c r="A49" s="4"/>
      <c r="B49" s="20"/>
      <c r="C49" s="20"/>
      <c r="D49" s="20"/>
      <c r="E49" s="20"/>
      <c r="F49" s="20"/>
      <c r="G49" s="1"/>
      <c r="H49" s="1"/>
      <c r="I49" s="1"/>
      <c r="O49" s="205"/>
    </row>
    <row r="50" spans="1:15" x14ac:dyDescent="0.25">
      <c r="A50" s="4"/>
      <c r="B50" s="213"/>
      <c r="C50" s="213"/>
      <c r="D50" s="213"/>
      <c r="E50" s="213"/>
      <c r="F50" s="213"/>
      <c r="G50" s="1"/>
      <c r="H50" s="1"/>
      <c r="I50" s="1"/>
      <c r="O50" s="205"/>
    </row>
    <row r="51" spans="1:15" x14ac:dyDescent="0.25">
      <c r="A51" s="4"/>
      <c r="B51" s="213"/>
      <c r="C51" s="213"/>
      <c r="D51" s="213"/>
      <c r="E51" s="213"/>
      <c r="F51" s="213"/>
      <c r="G51" s="1"/>
      <c r="H51" s="1"/>
      <c r="I51" s="1"/>
      <c r="O51" s="205"/>
    </row>
    <row r="52" spans="1:15" x14ac:dyDescent="0.25">
      <c r="A52" s="4"/>
      <c r="B52" s="213"/>
      <c r="C52" s="213"/>
      <c r="D52" s="213"/>
      <c r="E52" s="213"/>
      <c r="F52" s="213"/>
      <c r="G52" s="1"/>
      <c r="H52" s="1"/>
      <c r="I52" s="1"/>
      <c r="O52" s="205"/>
    </row>
    <row r="53" spans="1:15" x14ac:dyDescent="0.25">
      <c r="A53" s="4"/>
      <c r="B53" s="213"/>
      <c r="C53" s="213"/>
      <c r="D53" s="213"/>
      <c r="E53" s="213"/>
      <c r="F53" s="213"/>
      <c r="G53" s="1"/>
      <c r="H53" s="1"/>
      <c r="I53" s="1"/>
      <c r="O53" s="205"/>
    </row>
    <row r="54" spans="1:15" x14ac:dyDescent="0.25">
      <c r="A54" s="4"/>
      <c r="B54" s="213"/>
      <c r="C54" s="213"/>
      <c r="D54" s="213"/>
      <c r="E54" s="213"/>
      <c r="F54" s="213"/>
      <c r="G54" s="1"/>
      <c r="H54" s="1"/>
      <c r="I54" s="1"/>
      <c r="O54" s="205"/>
    </row>
    <row r="55" spans="1:15" x14ac:dyDescent="0.25">
      <c r="A55" s="4"/>
      <c r="B55" s="213"/>
      <c r="C55" s="213"/>
      <c r="D55" s="213"/>
      <c r="E55" s="213"/>
      <c r="F55" s="213"/>
      <c r="G55" s="1"/>
      <c r="H55" s="1"/>
      <c r="I55" s="1"/>
      <c r="O55" s="205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41"/>
  <sheetViews>
    <sheetView workbookViewId="0"/>
  </sheetViews>
  <sheetFormatPr defaultRowHeight="15" x14ac:dyDescent="0.25"/>
  <cols>
    <col min="1" max="1" width="49.5703125" customWidth="1"/>
    <col min="2" max="2" width="9.140625" style="41"/>
    <col min="3" max="3" width="10.5703125" customWidth="1"/>
    <col min="7" max="7" width="15.85546875" customWidth="1"/>
  </cols>
  <sheetData>
    <row r="1" spans="1:9" x14ac:dyDescent="0.25">
      <c r="A1" s="2" t="s">
        <v>171</v>
      </c>
    </row>
    <row r="3" spans="1:9" ht="27" x14ac:dyDescent="0.25">
      <c r="A3" s="25" t="s">
        <v>172</v>
      </c>
      <c r="B3" s="43" t="s">
        <v>147</v>
      </c>
      <c r="C3" s="26" t="s">
        <v>173</v>
      </c>
      <c r="D3" s="26" t="s">
        <v>174</v>
      </c>
      <c r="G3" s="10" t="s">
        <v>175</v>
      </c>
      <c r="H3" s="27" t="s">
        <v>176</v>
      </c>
      <c r="I3" s="27" t="s">
        <v>177</v>
      </c>
    </row>
    <row r="4" spans="1:9" x14ac:dyDescent="0.25">
      <c r="A4" s="18" t="s">
        <v>151</v>
      </c>
      <c r="B4" s="51">
        <f>SUM(B5:B11)</f>
        <v>2778</v>
      </c>
      <c r="C4" s="28">
        <f t="shared" ref="C4:C11" si="0">B4/$B$21</f>
        <v>0.25434902032594764</v>
      </c>
      <c r="D4" s="44"/>
      <c r="G4" s="2" t="s">
        <v>151</v>
      </c>
    </row>
    <row r="5" spans="1:9" x14ac:dyDescent="0.25">
      <c r="A5" s="30" t="s">
        <v>8</v>
      </c>
      <c r="B5" s="47">
        <v>898</v>
      </c>
      <c r="C5" s="54">
        <f t="shared" si="0"/>
        <v>8.2219373741073062E-2</v>
      </c>
      <c r="D5" s="54">
        <f>B5/$B$4</f>
        <v>0.32325413966882649</v>
      </c>
      <c r="G5" s="32" t="s">
        <v>165</v>
      </c>
      <c r="H5" s="23">
        <f>B5+B7+B8+B9+B10</f>
        <v>2037</v>
      </c>
      <c r="I5" s="55">
        <f>H5/$H$7</f>
        <v>0.73326133909287261</v>
      </c>
    </row>
    <row r="6" spans="1:9" x14ac:dyDescent="0.25">
      <c r="A6" s="30" t="s">
        <v>27</v>
      </c>
      <c r="B6" s="47">
        <v>684</v>
      </c>
      <c r="C6" s="54">
        <f t="shared" si="0"/>
        <v>6.2625892693645852E-2</v>
      </c>
      <c r="D6" s="54">
        <f t="shared" ref="D6:D8" si="1">B6/$B$4</f>
        <v>0.24622030237580994</v>
      </c>
      <c r="G6" s="32" t="s">
        <v>164</v>
      </c>
      <c r="H6" s="23">
        <f>B6+B11</f>
        <v>741</v>
      </c>
      <c r="I6" s="55">
        <f>H6/$H$7</f>
        <v>0.26673866090712745</v>
      </c>
    </row>
    <row r="7" spans="1:9" x14ac:dyDescent="0.25">
      <c r="A7" s="30" t="s">
        <v>80</v>
      </c>
      <c r="B7" s="47">
        <v>11</v>
      </c>
      <c r="C7" s="54">
        <f t="shared" si="0"/>
        <v>1.0071415491668192E-3</v>
      </c>
      <c r="D7" s="54">
        <f t="shared" si="1"/>
        <v>3.9596832253419728E-3</v>
      </c>
      <c r="H7" s="24">
        <f>SUM(H5:H6)</f>
        <v>2778</v>
      </c>
      <c r="I7" s="20"/>
    </row>
    <row r="8" spans="1:9" x14ac:dyDescent="0.25">
      <c r="A8" s="30" t="s">
        <v>62</v>
      </c>
      <c r="B8" s="47">
        <v>6</v>
      </c>
      <c r="C8" s="54">
        <f t="shared" si="0"/>
        <v>5.4934993590917414E-4</v>
      </c>
      <c r="D8" s="54">
        <f t="shared" si="1"/>
        <v>2.1598272138228943E-3</v>
      </c>
    </row>
    <row r="9" spans="1:9" x14ac:dyDescent="0.25">
      <c r="A9" s="30" t="s">
        <v>71</v>
      </c>
      <c r="B9" s="47">
        <v>17</v>
      </c>
      <c r="C9" s="54">
        <f t="shared" si="0"/>
        <v>1.5564914850759934E-3</v>
      </c>
      <c r="D9" s="54">
        <f>B9/$B$4</f>
        <v>6.1195104391648667E-3</v>
      </c>
    </row>
    <row r="10" spans="1:9" x14ac:dyDescent="0.25">
      <c r="A10" s="30" t="s">
        <v>12</v>
      </c>
      <c r="B10" s="47">
        <v>1105</v>
      </c>
      <c r="C10" s="54">
        <f t="shared" si="0"/>
        <v>0.10117194652993958</v>
      </c>
      <c r="D10" s="54">
        <f t="shared" ref="D10:D11" si="2">B10/$B$4</f>
        <v>0.39776817854571633</v>
      </c>
      <c r="G10" s="2" t="s">
        <v>155</v>
      </c>
    </row>
    <row r="11" spans="1:9" x14ac:dyDescent="0.25">
      <c r="A11" s="30" t="s">
        <v>23</v>
      </c>
      <c r="B11" s="47">
        <v>57</v>
      </c>
      <c r="C11" s="54">
        <f t="shared" si="0"/>
        <v>5.2188243911371543E-3</v>
      </c>
      <c r="D11" s="54">
        <f t="shared" si="2"/>
        <v>2.0518358531317494E-2</v>
      </c>
      <c r="G11" s="32" t="s">
        <v>165</v>
      </c>
      <c r="H11" s="23">
        <f>B14+B16+B17+B19+B18</f>
        <v>3057</v>
      </c>
      <c r="I11" s="55">
        <f>H11/$H$13</f>
        <v>0.37536836935166995</v>
      </c>
    </row>
    <row r="12" spans="1:9" x14ac:dyDescent="0.25">
      <c r="A12" s="30"/>
      <c r="B12" s="47"/>
      <c r="C12" s="54"/>
      <c r="D12" s="44"/>
      <c r="G12" s="32" t="s">
        <v>164</v>
      </c>
      <c r="H12" s="23">
        <f>B15+B20</f>
        <v>5087</v>
      </c>
      <c r="I12" s="55">
        <f>H12/$H$13</f>
        <v>0.62463163064833005</v>
      </c>
    </row>
    <row r="13" spans="1:9" x14ac:dyDescent="0.25">
      <c r="A13" s="18" t="s">
        <v>155</v>
      </c>
      <c r="B13" s="51">
        <f>SUM(B14:B20)</f>
        <v>8144</v>
      </c>
      <c r="C13" s="28">
        <f t="shared" ref="C13:C20" si="3">B13/$B$21</f>
        <v>0.74565097967405236</v>
      </c>
      <c r="D13" s="44"/>
      <c r="H13" s="24">
        <f>SUM(H11:H12)</f>
        <v>8144</v>
      </c>
      <c r="I13" s="20"/>
    </row>
    <row r="14" spans="1:9" x14ac:dyDescent="0.25">
      <c r="A14" s="30" t="s">
        <v>8</v>
      </c>
      <c r="B14" s="47">
        <v>1871</v>
      </c>
      <c r="C14" s="54">
        <f t="shared" si="3"/>
        <v>0.17130562168101079</v>
      </c>
      <c r="D14" s="54">
        <f>B14/$B$13</f>
        <v>0.22973968565815325</v>
      </c>
    </row>
    <row r="15" spans="1:9" x14ac:dyDescent="0.25">
      <c r="A15" s="30" t="s">
        <v>27</v>
      </c>
      <c r="B15" s="47">
        <v>3235</v>
      </c>
      <c r="C15" s="54">
        <f t="shared" si="3"/>
        <v>0.29619117377769638</v>
      </c>
      <c r="D15" s="54">
        <f t="shared" ref="D15:D20" si="4">B15/$B$13</f>
        <v>0.39722495088408644</v>
      </c>
    </row>
    <row r="16" spans="1:9" x14ac:dyDescent="0.25">
      <c r="A16" s="30" t="s">
        <v>80</v>
      </c>
      <c r="B16" s="47">
        <v>2</v>
      </c>
      <c r="C16" s="54">
        <f t="shared" si="3"/>
        <v>1.8311664530305805E-4</v>
      </c>
      <c r="D16" s="54">
        <f t="shared" si="4"/>
        <v>2.4557956777996069E-4</v>
      </c>
    </row>
    <row r="17" spans="1:9" x14ac:dyDescent="0.25">
      <c r="A17" s="30" t="s">
        <v>62</v>
      </c>
      <c r="B17" s="47">
        <v>5</v>
      </c>
      <c r="C17" s="54">
        <f t="shared" si="3"/>
        <v>4.5779161325764511E-4</v>
      </c>
      <c r="D17" s="54">
        <f t="shared" si="4"/>
        <v>6.1394891944990175E-4</v>
      </c>
    </row>
    <row r="18" spans="1:9" x14ac:dyDescent="0.25">
      <c r="A18" s="30" t="s">
        <v>71</v>
      </c>
      <c r="B18" s="47">
        <v>10</v>
      </c>
      <c r="C18" s="54">
        <f t="shared" si="3"/>
        <v>9.1558322651529023E-4</v>
      </c>
      <c r="D18" s="54">
        <f t="shared" si="4"/>
        <v>1.2278978388998035E-3</v>
      </c>
    </row>
    <row r="19" spans="1:9" x14ac:dyDescent="0.25">
      <c r="A19" s="30" t="s">
        <v>12</v>
      </c>
      <c r="B19" s="47">
        <v>1169</v>
      </c>
      <c r="C19" s="54">
        <f t="shared" si="3"/>
        <v>0.10703167917963743</v>
      </c>
      <c r="D19" s="54">
        <f t="shared" si="4"/>
        <v>0.14354125736738704</v>
      </c>
    </row>
    <row r="20" spans="1:9" x14ac:dyDescent="0.25">
      <c r="A20" s="30" t="s">
        <v>23</v>
      </c>
      <c r="B20" s="47">
        <v>1852</v>
      </c>
      <c r="C20" s="54">
        <f t="shared" si="3"/>
        <v>0.16956601355063175</v>
      </c>
      <c r="D20" s="54">
        <f t="shared" si="4"/>
        <v>0.22740667976424361</v>
      </c>
    </row>
    <row r="21" spans="1:9" x14ac:dyDescent="0.25">
      <c r="A21" s="33" t="s">
        <v>148</v>
      </c>
      <c r="B21" s="51">
        <f>B4+B13</f>
        <v>10922</v>
      </c>
      <c r="C21" s="54"/>
      <c r="D21" s="44"/>
    </row>
    <row r="22" spans="1:9" x14ac:dyDescent="0.25">
      <c r="C22" s="29"/>
      <c r="D22" s="29"/>
    </row>
    <row r="23" spans="1:9" x14ac:dyDescent="0.25">
      <c r="A23" s="2" t="s">
        <v>178</v>
      </c>
      <c r="B23" s="19"/>
      <c r="C23" s="29"/>
      <c r="D23" s="29"/>
    </row>
    <row r="24" spans="1:9" ht="27" x14ac:dyDescent="0.25">
      <c r="A24" s="25" t="s">
        <v>172</v>
      </c>
      <c r="B24" s="43" t="s">
        <v>147</v>
      </c>
      <c r="C24" s="26" t="s">
        <v>173</v>
      </c>
      <c r="D24" s="26" t="s">
        <v>174</v>
      </c>
      <c r="G24" s="10" t="s">
        <v>175</v>
      </c>
      <c r="H24" s="27" t="s">
        <v>176</v>
      </c>
      <c r="I24" s="27" t="s">
        <v>177</v>
      </c>
    </row>
    <row r="25" spans="1:9" x14ac:dyDescent="0.25">
      <c r="A25" s="18" t="s">
        <v>151</v>
      </c>
      <c r="B25" s="56">
        <f>SUM(B26:B32)</f>
        <v>4034</v>
      </c>
      <c r="C25" s="9">
        <f>B25/$B$41</f>
        <v>0.2761122518822724</v>
      </c>
      <c r="D25" s="20"/>
      <c r="G25" s="2" t="s">
        <v>151</v>
      </c>
    </row>
    <row r="26" spans="1:9" x14ac:dyDescent="0.25">
      <c r="A26" t="s">
        <v>8</v>
      </c>
      <c r="B26" s="53">
        <v>1758</v>
      </c>
      <c r="C26" s="55">
        <f>B26/$B$41</f>
        <v>0.12032854209445586</v>
      </c>
      <c r="D26" s="55">
        <f>B26/$B$25</f>
        <v>0.43579573624194345</v>
      </c>
      <c r="G26" s="32" t="s">
        <v>165</v>
      </c>
      <c r="H26" s="23">
        <f>B26+B28+B29+B30+B31</f>
        <v>3128</v>
      </c>
      <c r="I26" s="55">
        <f>H26/$H$28</f>
        <v>0.77540902330193362</v>
      </c>
    </row>
    <row r="27" spans="1:9" x14ac:dyDescent="0.25">
      <c r="A27" t="s">
        <v>27</v>
      </c>
      <c r="B27" s="53">
        <v>751</v>
      </c>
      <c r="C27" s="55">
        <f t="shared" ref="C27:C40" si="5">B27/$B$41</f>
        <v>5.1403148528405204E-2</v>
      </c>
      <c r="D27" s="55">
        <f t="shared" ref="D27:D32" si="6">B27/$B$25</f>
        <v>0.18616757560733763</v>
      </c>
      <c r="G27" s="32" t="s">
        <v>164</v>
      </c>
      <c r="H27" s="23">
        <f>B27+B32</f>
        <v>906</v>
      </c>
      <c r="I27" s="55">
        <f>H27/$H$28</f>
        <v>0.22459097669806644</v>
      </c>
    </row>
    <row r="28" spans="1:9" x14ac:dyDescent="0.25">
      <c r="A28" t="s">
        <v>80</v>
      </c>
      <c r="B28" s="53">
        <v>11</v>
      </c>
      <c r="C28" s="55">
        <f t="shared" si="5"/>
        <v>7.529089664613279E-4</v>
      </c>
      <c r="D28" s="55">
        <f t="shared" si="6"/>
        <v>2.7268220128904312E-3</v>
      </c>
      <c r="H28" s="24">
        <f>SUM(H26:H27)</f>
        <v>4034</v>
      </c>
      <c r="I28" s="20"/>
    </row>
    <row r="29" spans="1:9" x14ac:dyDescent="0.25">
      <c r="A29" t="s">
        <v>62</v>
      </c>
      <c r="B29" s="53">
        <v>4</v>
      </c>
      <c r="C29" s="55">
        <f t="shared" si="5"/>
        <v>2.7378507871321013E-4</v>
      </c>
      <c r="D29" s="55">
        <f t="shared" si="6"/>
        <v>9.9157164105106587E-4</v>
      </c>
    </row>
    <row r="30" spans="1:9" x14ac:dyDescent="0.25">
      <c r="A30" t="s">
        <v>71</v>
      </c>
      <c r="B30" s="53">
        <v>27</v>
      </c>
      <c r="C30" s="55">
        <f t="shared" si="5"/>
        <v>1.8480492813141684E-3</v>
      </c>
      <c r="D30" s="55">
        <f t="shared" si="6"/>
        <v>6.6931085770946955E-3</v>
      </c>
      <c r="G30" s="2" t="s">
        <v>155</v>
      </c>
    </row>
    <row r="31" spans="1:9" x14ac:dyDescent="0.25">
      <c r="A31" t="s">
        <v>12</v>
      </c>
      <c r="B31" s="53">
        <v>1328</v>
      </c>
      <c r="C31" s="55">
        <f t="shared" si="5"/>
        <v>9.0896646132785766E-2</v>
      </c>
      <c r="D31" s="55">
        <f t="shared" si="6"/>
        <v>0.3292017848289539</v>
      </c>
      <c r="G31" s="32" t="s">
        <v>165</v>
      </c>
      <c r="H31" s="23">
        <f>B36+B37+B38+B39+B34</f>
        <v>5036</v>
      </c>
      <c r="I31" s="55">
        <f>H31/$H$33</f>
        <v>0.47617246596066565</v>
      </c>
    </row>
    <row r="32" spans="1:9" x14ac:dyDescent="0.25">
      <c r="A32" t="s">
        <v>23</v>
      </c>
      <c r="B32" s="53">
        <v>155</v>
      </c>
      <c r="C32" s="55">
        <f t="shared" si="5"/>
        <v>1.0609171800136893E-2</v>
      </c>
      <c r="D32" s="55">
        <f t="shared" si="6"/>
        <v>3.8423401090728802E-2</v>
      </c>
      <c r="G32" s="32" t="s">
        <v>164</v>
      </c>
      <c r="H32" s="23">
        <f>B35+B40</f>
        <v>5540</v>
      </c>
      <c r="I32" s="55">
        <f>H32/$H$33</f>
        <v>0.52382753403933435</v>
      </c>
    </row>
    <row r="33" spans="1:9" x14ac:dyDescent="0.25">
      <c r="A33" s="18" t="s">
        <v>155</v>
      </c>
      <c r="B33" s="56">
        <f>SUM(B34:B40)</f>
        <v>10576</v>
      </c>
      <c r="C33" s="9">
        <f t="shared" si="5"/>
        <v>0.7238877481177276</v>
      </c>
      <c r="D33" s="20"/>
      <c r="H33" s="24">
        <f>SUM(H31:H32)</f>
        <v>10576</v>
      </c>
      <c r="I33" s="20"/>
    </row>
    <row r="34" spans="1:9" x14ac:dyDescent="0.25">
      <c r="A34" t="s">
        <v>8</v>
      </c>
      <c r="B34" s="53">
        <v>3260</v>
      </c>
      <c r="C34" s="55">
        <f t="shared" si="5"/>
        <v>0.22313483915126625</v>
      </c>
      <c r="D34" s="55">
        <f>B34/$B$33</f>
        <v>0.30824508320726174</v>
      </c>
    </row>
    <row r="35" spans="1:9" x14ac:dyDescent="0.25">
      <c r="A35" t="s">
        <v>27</v>
      </c>
      <c r="B35" s="53">
        <v>3251</v>
      </c>
      <c r="C35" s="55">
        <f t="shared" si="5"/>
        <v>0.22251882272416154</v>
      </c>
      <c r="D35" s="55">
        <f t="shared" ref="D35:D40" si="7">B35/$B$33</f>
        <v>0.30739409984871408</v>
      </c>
      <c r="H35" s="5"/>
    </row>
    <row r="36" spans="1:9" x14ac:dyDescent="0.25">
      <c r="A36" t="s">
        <v>80</v>
      </c>
      <c r="B36" s="53">
        <v>2</v>
      </c>
      <c r="C36" s="55">
        <f t="shared" si="5"/>
        <v>1.3689253935660506E-4</v>
      </c>
      <c r="D36" s="55">
        <f t="shared" si="7"/>
        <v>1.8910741301059002E-4</v>
      </c>
    </row>
    <row r="37" spans="1:9" x14ac:dyDescent="0.25">
      <c r="A37" t="s">
        <v>62</v>
      </c>
      <c r="B37" s="53">
        <v>3</v>
      </c>
      <c r="C37" s="55">
        <f t="shared" si="5"/>
        <v>2.0533880903490759E-4</v>
      </c>
      <c r="D37" s="55">
        <f t="shared" si="7"/>
        <v>2.8366111951588503E-4</v>
      </c>
    </row>
    <row r="38" spans="1:9" x14ac:dyDescent="0.25">
      <c r="A38" t="s">
        <v>71</v>
      </c>
      <c r="B38" s="53">
        <v>16</v>
      </c>
      <c r="C38" s="55">
        <f t="shared" si="5"/>
        <v>1.0951403148528405E-3</v>
      </c>
      <c r="D38" s="55">
        <f t="shared" si="7"/>
        <v>1.5128593040847202E-3</v>
      </c>
    </row>
    <row r="39" spans="1:9" x14ac:dyDescent="0.25">
      <c r="A39" t="s">
        <v>12</v>
      </c>
      <c r="B39" s="53">
        <v>1755</v>
      </c>
      <c r="C39" s="55">
        <f t="shared" si="5"/>
        <v>0.12012320328542095</v>
      </c>
      <c r="D39" s="55">
        <f t="shared" si="7"/>
        <v>0.16594175491679275</v>
      </c>
    </row>
    <row r="40" spans="1:9" x14ac:dyDescent="0.25">
      <c r="A40" t="s">
        <v>23</v>
      </c>
      <c r="B40" s="53">
        <v>2289</v>
      </c>
      <c r="C40" s="55">
        <f t="shared" si="5"/>
        <v>0.15667351129363449</v>
      </c>
      <c r="D40" s="55">
        <f t="shared" si="7"/>
        <v>0.21643343419062028</v>
      </c>
    </row>
    <row r="41" spans="1:9" x14ac:dyDescent="0.25">
      <c r="A41" t="s">
        <v>148</v>
      </c>
      <c r="B41" s="56">
        <f>B25+B33</f>
        <v>14610</v>
      </c>
      <c r="C41" s="55"/>
      <c r="D41" s="20"/>
    </row>
  </sheetData>
  <sortState ref="A34:B40">
    <sortCondition ref="A34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5"/>
  <sheetViews>
    <sheetView workbookViewId="0"/>
  </sheetViews>
  <sheetFormatPr defaultRowHeight="15" x14ac:dyDescent="0.25"/>
  <cols>
    <col min="1" max="1" width="88.5703125" bestFit="1" customWidth="1"/>
    <col min="2" max="2" width="7.5703125" bestFit="1" customWidth="1"/>
  </cols>
  <sheetData>
    <row r="1" spans="1:3" x14ac:dyDescent="0.25">
      <c r="A1" s="2" t="s">
        <v>182</v>
      </c>
    </row>
    <row r="2" spans="1:3" x14ac:dyDescent="0.25">
      <c r="B2" s="41"/>
    </row>
    <row r="3" spans="1:3" x14ac:dyDescent="0.25">
      <c r="A3" s="2" t="s">
        <v>183</v>
      </c>
      <c r="B3" s="35" t="s">
        <v>176</v>
      </c>
      <c r="C3" s="22" t="s">
        <v>184</v>
      </c>
    </row>
    <row r="4" spans="1:3" x14ac:dyDescent="0.25">
      <c r="A4" s="205" t="s">
        <v>152</v>
      </c>
      <c r="B4" s="47">
        <v>5115</v>
      </c>
      <c r="C4" s="52">
        <f>B4/$B$7</f>
        <v>0.92915531335149859</v>
      </c>
    </row>
    <row r="5" spans="1:3" x14ac:dyDescent="0.25">
      <c r="A5" s="10" t="s">
        <v>153</v>
      </c>
      <c r="B5" s="47">
        <v>132</v>
      </c>
      <c r="C5" s="49">
        <f>B5/$B$7</f>
        <v>2.3978201634877384E-2</v>
      </c>
    </row>
    <row r="6" spans="1:3" x14ac:dyDescent="0.25">
      <c r="A6" s="205" t="s">
        <v>154</v>
      </c>
      <c r="B6" s="47">
        <v>258</v>
      </c>
      <c r="C6" s="49">
        <f>B6/$B$7</f>
        <v>4.6866485013623976E-2</v>
      </c>
    </row>
    <row r="7" spans="1:3" x14ac:dyDescent="0.25">
      <c r="A7" s="11" t="s">
        <v>205</v>
      </c>
      <c r="B7" s="51">
        <f>SUM(B3:B6)</f>
        <v>5505</v>
      </c>
      <c r="C7" s="20"/>
    </row>
    <row r="8" spans="1:3" x14ac:dyDescent="0.25">
      <c r="A8" s="30"/>
      <c r="B8" s="31"/>
    </row>
    <row r="9" spans="1:3" x14ac:dyDescent="0.25">
      <c r="A9" s="2" t="s">
        <v>188</v>
      </c>
      <c r="B9" s="35" t="s">
        <v>176</v>
      </c>
      <c r="C9" s="22" t="s">
        <v>184</v>
      </c>
    </row>
    <row r="10" spans="1:3" x14ac:dyDescent="0.25">
      <c r="A10" s="205" t="s">
        <v>152</v>
      </c>
      <c r="B10" s="47">
        <v>5063</v>
      </c>
      <c r="C10" s="52">
        <f>B10/$B$13</f>
        <v>0.93465017537382311</v>
      </c>
    </row>
    <row r="11" spans="1:3" x14ac:dyDescent="0.25">
      <c r="A11" s="10" t="s">
        <v>153</v>
      </c>
      <c r="B11" s="47">
        <v>240</v>
      </c>
      <c r="C11" s="49">
        <f>B11/$B$13</f>
        <v>4.4304965848255495E-2</v>
      </c>
    </row>
    <row r="12" spans="1:3" x14ac:dyDescent="0.25">
      <c r="A12" s="205" t="s">
        <v>154</v>
      </c>
      <c r="B12" s="47">
        <v>114</v>
      </c>
      <c r="C12" s="49">
        <f>B12/$B$13</f>
        <v>2.1044858777921359E-2</v>
      </c>
    </row>
    <row r="13" spans="1:3" x14ac:dyDescent="0.25">
      <c r="A13" s="11" t="s">
        <v>205</v>
      </c>
      <c r="B13" s="51">
        <f>SUM(B10:B12)</f>
        <v>5417</v>
      </c>
      <c r="C13" s="20"/>
    </row>
    <row r="14" spans="1:3" x14ac:dyDescent="0.25">
      <c r="A14" s="18"/>
      <c r="B14" s="19"/>
    </row>
    <row r="15" spans="1:3" x14ac:dyDescent="0.25">
      <c r="A15" s="11" t="s">
        <v>148</v>
      </c>
      <c r="B15" s="56">
        <f>B7+B13</f>
        <v>10922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7"/>
  <sheetViews>
    <sheetView workbookViewId="0"/>
  </sheetViews>
  <sheetFormatPr defaultRowHeight="15" x14ac:dyDescent="0.25"/>
  <cols>
    <col min="1" max="1" width="59.28515625" customWidth="1"/>
    <col min="2" max="2" width="7.42578125" style="41" bestFit="1" customWidth="1"/>
    <col min="3" max="3" width="8.7109375" style="41" bestFit="1" customWidth="1"/>
    <col min="4" max="4" width="7.42578125" bestFit="1" customWidth="1"/>
    <col min="6" max="6" width="6.7109375" bestFit="1" customWidth="1"/>
    <col min="7" max="7" width="8.7109375" bestFit="1" customWidth="1"/>
  </cols>
  <sheetData>
    <row r="1" spans="1:7" x14ac:dyDescent="0.25">
      <c r="A1" s="2" t="s">
        <v>189</v>
      </c>
    </row>
    <row r="3" spans="1:7" x14ac:dyDescent="0.25">
      <c r="A3" s="2" t="s">
        <v>190</v>
      </c>
      <c r="B3" s="272" t="s">
        <v>0</v>
      </c>
      <c r="C3" s="272"/>
      <c r="F3" s="273" t="s">
        <v>191</v>
      </c>
      <c r="G3" s="274"/>
    </row>
    <row r="4" spans="1:7" x14ac:dyDescent="0.25">
      <c r="A4" s="18" t="s">
        <v>192</v>
      </c>
      <c r="B4" s="42" t="s">
        <v>151</v>
      </c>
      <c r="C4" s="42" t="s">
        <v>155</v>
      </c>
      <c r="D4" s="2" t="s">
        <v>185</v>
      </c>
      <c r="E4" s="22" t="s">
        <v>184</v>
      </c>
      <c r="F4" s="37" t="s">
        <v>151</v>
      </c>
      <c r="G4" s="37" t="s">
        <v>155</v>
      </c>
    </row>
    <row r="5" spans="1:7" x14ac:dyDescent="0.25">
      <c r="A5" s="30" t="s">
        <v>9</v>
      </c>
      <c r="B5" s="47">
        <v>48</v>
      </c>
      <c r="C5" s="47">
        <v>1686</v>
      </c>
      <c r="D5" s="47">
        <f>SUM(B5:C5)</f>
        <v>1734</v>
      </c>
      <c r="E5" s="48">
        <f>D5/$D$8</f>
        <v>0.94599018003273327</v>
      </c>
      <c r="F5" s="49">
        <f>B5/$D$5</f>
        <v>2.768166089965398E-2</v>
      </c>
      <c r="G5" s="49">
        <f>C5/$D$5</f>
        <v>0.97231833910034604</v>
      </c>
    </row>
    <row r="6" spans="1:7" ht="30" x14ac:dyDescent="0.25">
      <c r="A6" s="38" t="s">
        <v>42</v>
      </c>
      <c r="B6" s="47">
        <v>0</v>
      </c>
      <c r="C6" s="47">
        <v>8</v>
      </c>
      <c r="D6" s="47">
        <f t="shared" ref="D6:D7" si="0">SUM(B6:C6)</f>
        <v>8</v>
      </c>
      <c r="E6" s="50">
        <f>D6/$D$8</f>
        <v>4.3644298963447896E-3</v>
      </c>
      <c r="F6" s="49">
        <f>B6/$D$6</f>
        <v>0</v>
      </c>
      <c r="G6" s="49">
        <f>C6/$D$6</f>
        <v>1</v>
      </c>
    </row>
    <row r="7" spans="1:7" x14ac:dyDescent="0.25">
      <c r="A7" s="30" t="s">
        <v>11</v>
      </c>
      <c r="B7" s="47">
        <v>1</v>
      </c>
      <c r="C7" s="47">
        <v>90</v>
      </c>
      <c r="D7" s="47">
        <f t="shared" si="0"/>
        <v>91</v>
      </c>
      <c r="E7" s="50">
        <f>D7/$D$8</f>
        <v>4.9645390070921988E-2</v>
      </c>
      <c r="F7" s="49">
        <f>B7/$D$7</f>
        <v>1.098901098901099E-2</v>
      </c>
      <c r="G7" s="49">
        <f>C7/$D$7</f>
        <v>0.98901098901098905</v>
      </c>
    </row>
    <row r="8" spans="1:7" x14ac:dyDescent="0.25">
      <c r="A8" s="11" t="s">
        <v>205</v>
      </c>
      <c r="B8" s="51">
        <f>SUM(B5:B7)</f>
        <v>49</v>
      </c>
      <c r="C8" s="51">
        <f>SUM(C5:C7)</f>
        <v>1784</v>
      </c>
      <c r="D8" s="51">
        <f>SUM(D5:D7)</f>
        <v>1833</v>
      </c>
      <c r="E8" s="20"/>
      <c r="F8" s="49">
        <f>B8/$D$8</f>
        <v>2.6732133115111838E-2</v>
      </c>
      <c r="G8" s="52">
        <f>C8/$D$8</f>
        <v>0.9732678668848882</v>
      </c>
    </row>
    <row r="10" spans="1:7" x14ac:dyDescent="0.25">
      <c r="A10" s="2" t="s">
        <v>193</v>
      </c>
    </row>
    <row r="12" spans="1:7" x14ac:dyDescent="0.25">
      <c r="A12" s="2" t="s">
        <v>194</v>
      </c>
      <c r="B12" s="272" t="s">
        <v>0</v>
      </c>
      <c r="C12" s="272"/>
      <c r="D12" s="25"/>
      <c r="F12" s="273" t="s">
        <v>191</v>
      </c>
      <c r="G12" s="274"/>
    </row>
    <row r="13" spans="1:7" x14ac:dyDescent="0.25">
      <c r="A13" s="18" t="s">
        <v>192</v>
      </c>
      <c r="B13" s="42" t="s">
        <v>151</v>
      </c>
      <c r="C13" s="42" t="s">
        <v>155</v>
      </c>
      <c r="D13" s="2" t="s">
        <v>185</v>
      </c>
      <c r="E13" s="22" t="s">
        <v>184</v>
      </c>
      <c r="F13" s="37" t="s">
        <v>151</v>
      </c>
      <c r="G13" s="37" t="s">
        <v>155</v>
      </c>
    </row>
    <row r="14" spans="1:7" x14ac:dyDescent="0.25">
      <c r="A14" s="39" t="s">
        <v>9</v>
      </c>
      <c r="B14" s="47">
        <v>605</v>
      </c>
      <c r="C14" s="47">
        <v>2776</v>
      </c>
      <c r="D14" s="47">
        <f>SUM(B14:C14)</f>
        <v>3381</v>
      </c>
      <c r="E14" s="48">
        <f>D14/$D$17</f>
        <v>0.92075163398692805</v>
      </c>
      <c r="F14" s="49">
        <f>B14/$D$14</f>
        <v>0.17894114167406092</v>
      </c>
      <c r="G14" s="49">
        <f>C14/$D$14</f>
        <v>0.82105885832593906</v>
      </c>
    </row>
    <row r="15" spans="1:7" ht="30" x14ac:dyDescent="0.25">
      <c r="A15" s="40" t="s">
        <v>42</v>
      </c>
      <c r="B15" s="47">
        <v>12</v>
      </c>
      <c r="C15" s="47">
        <v>112</v>
      </c>
      <c r="D15" s="47">
        <f>SUM(B15:C15)</f>
        <v>124</v>
      </c>
      <c r="E15" s="50">
        <f>D15/$D$17</f>
        <v>3.3769063180827889E-2</v>
      </c>
      <c r="F15" s="49">
        <f>B15/$D$15</f>
        <v>9.6774193548387094E-2</v>
      </c>
      <c r="G15" s="49">
        <f>C15/$D$15</f>
        <v>0.90322580645161288</v>
      </c>
    </row>
    <row r="16" spans="1:7" x14ac:dyDescent="0.25">
      <c r="A16" s="39" t="s">
        <v>11</v>
      </c>
      <c r="B16" s="47">
        <v>27</v>
      </c>
      <c r="C16" s="47">
        <v>140</v>
      </c>
      <c r="D16" s="47">
        <f>SUM(B16:C16)</f>
        <v>167</v>
      </c>
      <c r="E16" s="50">
        <f>D16/$D$17</f>
        <v>4.5479302832244009E-2</v>
      </c>
      <c r="F16" s="49">
        <f>B16/$D$16</f>
        <v>0.16167664670658682</v>
      </c>
      <c r="G16" s="49">
        <f>C16/$D$16</f>
        <v>0.83832335329341312</v>
      </c>
    </row>
    <row r="17" spans="1:7" x14ac:dyDescent="0.25">
      <c r="A17" s="11" t="s">
        <v>205</v>
      </c>
      <c r="B17" s="51">
        <f>SUM(B14:B16)</f>
        <v>644</v>
      </c>
      <c r="C17" s="51">
        <f>SUM(C14:C16)</f>
        <v>3028</v>
      </c>
      <c r="D17" s="51">
        <f>SUM(D14:D16)</f>
        <v>3672</v>
      </c>
      <c r="E17" s="20"/>
      <c r="F17" s="49">
        <f>B17/$D$17</f>
        <v>0.17538126361655773</v>
      </c>
      <c r="G17" s="52">
        <f>C17/$D$17</f>
        <v>0.8246187363834423</v>
      </c>
    </row>
    <row r="19" spans="1:7" x14ac:dyDescent="0.25">
      <c r="A19" s="2" t="s">
        <v>195</v>
      </c>
    </row>
    <row r="21" spans="1:7" x14ac:dyDescent="0.25">
      <c r="A21" s="25" t="s">
        <v>196</v>
      </c>
      <c r="B21" s="272" t="s">
        <v>0</v>
      </c>
      <c r="C21" s="272"/>
      <c r="D21" s="25"/>
      <c r="F21" s="273" t="s">
        <v>191</v>
      </c>
      <c r="G21" s="274"/>
    </row>
    <row r="22" spans="1:7" x14ac:dyDescent="0.25">
      <c r="A22" s="25" t="s">
        <v>192</v>
      </c>
      <c r="B22" s="42" t="s">
        <v>151</v>
      </c>
      <c r="C22" s="42" t="s">
        <v>155</v>
      </c>
      <c r="D22" s="2" t="s">
        <v>185</v>
      </c>
      <c r="E22" s="22" t="s">
        <v>184</v>
      </c>
      <c r="F22" s="37" t="s">
        <v>151</v>
      </c>
      <c r="G22" s="37" t="s">
        <v>155</v>
      </c>
    </row>
    <row r="23" spans="1:7" x14ac:dyDescent="0.25">
      <c r="A23" s="39" t="s">
        <v>9</v>
      </c>
      <c r="B23" s="47">
        <v>611</v>
      </c>
      <c r="C23" s="47">
        <v>1271</v>
      </c>
      <c r="D23" s="47">
        <f>SUM(B23:C23)</f>
        <v>1882</v>
      </c>
      <c r="E23" s="48">
        <f>D23/$D$26</f>
        <v>0.92436149312377214</v>
      </c>
      <c r="F23" s="49">
        <f>B23/$D$23</f>
        <v>0.3246546227417641</v>
      </c>
      <c r="G23" s="49">
        <f>C23/$D$23</f>
        <v>0.67534537725823596</v>
      </c>
    </row>
    <row r="24" spans="1:7" ht="30" x14ac:dyDescent="0.25">
      <c r="A24" s="40" t="s">
        <v>42</v>
      </c>
      <c r="B24" s="47">
        <v>12</v>
      </c>
      <c r="C24" s="47">
        <v>87</v>
      </c>
      <c r="D24" s="47">
        <f>SUM(B24:C24)</f>
        <v>99</v>
      </c>
      <c r="E24" s="50">
        <f>D24/$D$26</f>
        <v>4.8624754420432223E-2</v>
      </c>
      <c r="F24" s="49">
        <f>B24/$D$24</f>
        <v>0.12121212121212122</v>
      </c>
      <c r="G24" s="49">
        <f>C24/$D$24</f>
        <v>0.87878787878787878</v>
      </c>
    </row>
    <row r="25" spans="1:7" x14ac:dyDescent="0.25">
      <c r="A25" s="39" t="s">
        <v>11</v>
      </c>
      <c r="B25" s="47">
        <v>7</v>
      </c>
      <c r="C25" s="47">
        <v>48</v>
      </c>
      <c r="D25" s="47">
        <f>SUM(B25:C25)</f>
        <v>55</v>
      </c>
      <c r="E25" s="50">
        <f>D25/$D$26</f>
        <v>2.7013752455795677E-2</v>
      </c>
      <c r="F25" s="49">
        <f>B25/$D$25</f>
        <v>0.12727272727272726</v>
      </c>
      <c r="G25" s="49">
        <f>C25/$D$25</f>
        <v>0.87272727272727268</v>
      </c>
    </row>
    <row r="26" spans="1:7" x14ac:dyDescent="0.25">
      <c r="A26" s="11" t="s">
        <v>205</v>
      </c>
      <c r="B26" s="51">
        <f>SUM(B23:B25)</f>
        <v>630</v>
      </c>
      <c r="C26" s="51">
        <f>SUM(C23:C25)</f>
        <v>1406</v>
      </c>
      <c r="D26" s="51">
        <f>SUM(D23:D25)</f>
        <v>2036</v>
      </c>
      <c r="E26" s="20"/>
      <c r="F26" s="52">
        <f>B26/$D$26</f>
        <v>0.30943025540275049</v>
      </c>
      <c r="G26" s="52">
        <f>C26/$D$26</f>
        <v>0.69056974459724951</v>
      </c>
    </row>
    <row r="28" spans="1:7" x14ac:dyDescent="0.25">
      <c r="A28" t="s">
        <v>197</v>
      </c>
    </row>
    <row r="30" spans="1:7" x14ac:dyDescent="0.25">
      <c r="A30" s="2" t="s">
        <v>198</v>
      </c>
      <c r="B30" s="272" t="s">
        <v>0</v>
      </c>
      <c r="C30" s="272"/>
      <c r="D30" s="25"/>
      <c r="F30" s="273" t="s">
        <v>191</v>
      </c>
      <c r="G30" s="274"/>
    </row>
    <row r="31" spans="1:7" x14ac:dyDescent="0.25">
      <c r="A31" s="25" t="s">
        <v>192</v>
      </c>
      <c r="B31" s="42" t="s">
        <v>151</v>
      </c>
      <c r="C31" s="42" t="s">
        <v>155</v>
      </c>
      <c r="D31" s="2" t="s">
        <v>185</v>
      </c>
      <c r="E31" s="22" t="s">
        <v>184</v>
      </c>
      <c r="F31" s="37" t="s">
        <v>151</v>
      </c>
      <c r="G31" s="37" t="s">
        <v>155</v>
      </c>
    </row>
    <row r="32" spans="1:7" x14ac:dyDescent="0.25">
      <c r="A32" s="39" t="s">
        <v>9</v>
      </c>
      <c r="B32" s="47">
        <v>1394</v>
      </c>
      <c r="C32" s="47">
        <v>1787</v>
      </c>
      <c r="D32" s="47">
        <f>SUM(B32:C32)</f>
        <v>3181</v>
      </c>
      <c r="E32" s="48">
        <f>D32/$D$35</f>
        <v>0.94084590357882281</v>
      </c>
      <c r="F32" s="49">
        <f>B32/$D$32</f>
        <v>0.43822697265011001</v>
      </c>
      <c r="G32" s="49">
        <f>C32/$D$32</f>
        <v>0.56177302734988999</v>
      </c>
    </row>
    <row r="33" spans="1:7" ht="30" x14ac:dyDescent="0.25">
      <c r="A33" s="40" t="s">
        <v>42</v>
      </c>
      <c r="B33" s="47">
        <v>47</v>
      </c>
      <c r="C33" s="47">
        <v>94</v>
      </c>
      <c r="D33" s="47">
        <f>SUM(B33:C33)</f>
        <v>141</v>
      </c>
      <c r="E33" s="50">
        <f>D33/$D$35</f>
        <v>4.17036379769299E-2</v>
      </c>
      <c r="F33" s="49">
        <f>B33/$D$33</f>
        <v>0.33333333333333331</v>
      </c>
      <c r="G33" s="49">
        <f>C33/$D$33</f>
        <v>0.66666666666666663</v>
      </c>
    </row>
    <row r="34" spans="1:7" x14ac:dyDescent="0.25">
      <c r="A34" s="39" t="s">
        <v>11</v>
      </c>
      <c r="B34" s="47">
        <v>14</v>
      </c>
      <c r="C34" s="47">
        <v>45</v>
      </c>
      <c r="D34" s="47">
        <f>SUM(B34:C34)</f>
        <v>59</v>
      </c>
      <c r="E34" s="50">
        <f>D34/$D$35</f>
        <v>1.7450458444247263E-2</v>
      </c>
      <c r="F34" s="49">
        <f>B34/$D$34</f>
        <v>0.23728813559322035</v>
      </c>
      <c r="G34" s="49">
        <f>C34/$D$34</f>
        <v>0.76271186440677963</v>
      </c>
    </row>
    <row r="35" spans="1:7" x14ac:dyDescent="0.25">
      <c r="A35" s="11" t="s">
        <v>205</v>
      </c>
      <c r="B35" s="51">
        <f>SUM(B32:B34)</f>
        <v>1455</v>
      </c>
      <c r="C35" s="51">
        <f>SUM(C32:C34)</f>
        <v>1926</v>
      </c>
      <c r="D35" s="51">
        <f>SUM(D32:D34)</f>
        <v>3381</v>
      </c>
      <c r="E35" s="20"/>
      <c r="F35" s="52">
        <f>B35/$D$35</f>
        <v>0.43034605146406391</v>
      </c>
      <c r="G35" s="52">
        <f>C35/$D$35</f>
        <v>0.56965394853593609</v>
      </c>
    </row>
    <row r="37" spans="1:7" x14ac:dyDescent="0.25">
      <c r="A37" s="33" t="s">
        <v>148</v>
      </c>
      <c r="B37" s="56">
        <f>B8+B17+B26+B35</f>
        <v>2778</v>
      </c>
      <c r="C37" s="56">
        <f>C8+C17+C26+C35</f>
        <v>8144</v>
      </c>
      <c r="D37" s="56">
        <f>D8+D17+D26+D35</f>
        <v>10922</v>
      </c>
    </row>
  </sheetData>
  <mergeCells count="8">
    <mergeCell ref="B30:C30"/>
    <mergeCell ref="F30:G30"/>
    <mergeCell ref="B3:C3"/>
    <mergeCell ref="F3:G3"/>
    <mergeCell ref="B12:C12"/>
    <mergeCell ref="F12:G12"/>
    <mergeCell ref="B21:C21"/>
    <mergeCell ref="F21:G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11"/>
  <sheetViews>
    <sheetView workbookViewId="0"/>
  </sheetViews>
  <sheetFormatPr defaultRowHeight="15" x14ac:dyDescent="0.25"/>
  <cols>
    <col min="1" max="1" width="16.7109375" customWidth="1"/>
    <col min="2" max="5" width="7.7109375" customWidth="1"/>
    <col min="6" max="6" width="3" customWidth="1"/>
    <col min="7" max="9" width="7.7109375" customWidth="1"/>
  </cols>
  <sheetData>
    <row r="1" spans="1:9" x14ac:dyDescent="0.25">
      <c r="A1" s="42" t="s">
        <v>199</v>
      </c>
      <c r="B1" s="41"/>
      <c r="C1" s="41"/>
      <c r="D1" s="41"/>
      <c r="E1" s="41"/>
      <c r="F1" s="41"/>
      <c r="G1" s="41"/>
    </row>
    <row r="2" spans="1:9" x14ac:dyDescent="0.25">
      <c r="A2" s="41"/>
      <c r="B2" s="41"/>
      <c r="C2" s="41"/>
      <c r="D2" s="41"/>
      <c r="E2" s="41"/>
      <c r="F2" s="41"/>
      <c r="G2" s="41"/>
    </row>
    <row r="3" spans="1:9" ht="30" x14ac:dyDescent="0.25">
      <c r="A3" s="231" t="s">
        <v>202</v>
      </c>
      <c r="B3" s="35" t="s">
        <v>7</v>
      </c>
      <c r="C3" s="35" t="s">
        <v>21</v>
      </c>
      <c r="D3" s="35" t="s">
        <v>3</v>
      </c>
      <c r="E3" s="232" t="s">
        <v>185</v>
      </c>
      <c r="F3" s="41"/>
      <c r="G3" s="35" t="s">
        <v>7</v>
      </c>
      <c r="H3" s="22" t="s">
        <v>21</v>
      </c>
      <c r="I3" s="22" t="s">
        <v>3</v>
      </c>
    </row>
    <row r="4" spans="1:9" x14ac:dyDescent="0.25">
      <c r="A4" s="25" t="s">
        <v>200</v>
      </c>
      <c r="B4" s="56">
        <f>B5+B6</f>
        <v>842</v>
      </c>
      <c r="C4" s="56">
        <f t="shared" ref="C4:D4" si="0">C5+C6</f>
        <v>94</v>
      </c>
      <c r="D4" s="56">
        <f t="shared" si="0"/>
        <v>1842</v>
      </c>
      <c r="E4" s="56">
        <f t="shared" ref="E4:E9" si="1">B4+C4+D4</f>
        <v>2778</v>
      </c>
      <c r="F4" s="41"/>
      <c r="G4" s="233">
        <f>B4/$E4</f>
        <v>0.30309575233981284</v>
      </c>
      <c r="H4" s="9">
        <f>C4/$E4</f>
        <v>3.3837293016558675E-2</v>
      </c>
      <c r="I4" s="9">
        <f>D4/$E4</f>
        <v>0.66306695464362853</v>
      </c>
    </row>
    <row r="5" spans="1:9" x14ac:dyDescent="0.25">
      <c r="A5" s="45" t="s">
        <v>203</v>
      </c>
      <c r="B5" s="53">
        <v>174</v>
      </c>
      <c r="C5" s="53">
        <v>48</v>
      </c>
      <c r="D5" s="53">
        <v>471</v>
      </c>
      <c r="E5" s="56">
        <f t="shared" si="1"/>
        <v>693</v>
      </c>
      <c r="F5" s="41"/>
      <c r="G5" s="234">
        <f t="shared" ref="G5:I10" si="2">B5/$E5</f>
        <v>0.25108225108225107</v>
      </c>
      <c r="H5" s="46">
        <f t="shared" si="2"/>
        <v>6.9264069264069264E-2</v>
      </c>
      <c r="I5" s="46">
        <f t="shared" si="2"/>
        <v>0.67965367965367962</v>
      </c>
    </row>
    <row r="6" spans="1:9" x14ac:dyDescent="0.25">
      <c r="A6" s="45" t="s">
        <v>204</v>
      </c>
      <c r="B6" s="53">
        <v>668</v>
      </c>
      <c r="C6" s="53">
        <v>46</v>
      </c>
      <c r="D6" s="53">
        <v>1371</v>
      </c>
      <c r="E6" s="56">
        <f t="shared" si="1"/>
        <v>2085</v>
      </c>
      <c r="F6" s="41"/>
      <c r="G6" s="234">
        <f t="shared" si="2"/>
        <v>0.32038369304556352</v>
      </c>
      <c r="H6" s="46">
        <f t="shared" si="2"/>
        <v>2.2062350119904078E-2</v>
      </c>
      <c r="I6" s="46">
        <f t="shared" si="2"/>
        <v>0.65755395683453233</v>
      </c>
    </row>
    <row r="7" spans="1:9" x14ac:dyDescent="0.25">
      <c r="A7" s="25" t="s">
        <v>201</v>
      </c>
      <c r="B7" s="56">
        <f>B8+B9</f>
        <v>1703</v>
      </c>
      <c r="C7" s="56">
        <f t="shared" ref="C7:D7" si="3">C8+C9</f>
        <v>419</v>
      </c>
      <c r="D7" s="56">
        <f t="shared" si="3"/>
        <v>6022</v>
      </c>
      <c r="E7" s="56">
        <f t="shared" si="1"/>
        <v>8144</v>
      </c>
      <c r="F7" s="41"/>
      <c r="G7" s="233">
        <f t="shared" si="2"/>
        <v>0.20911100196463656</v>
      </c>
      <c r="H7" s="9">
        <f t="shared" si="2"/>
        <v>5.1448919449901771E-2</v>
      </c>
      <c r="I7" s="9">
        <f t="shared" si="2"/>
        <v>0.73944007858546168</v>
      </c>
    </row>
    <row r="8" spans="1:9" x14ac:dyDescent="0.25">
      <c r="A8" s="45" t="s">
        <v>203</v>
      </c>
      <c r="B8" s="53">
        <v>843</v>
      </c>
      <c r="C8" s="53">
        <v>357</v>
      </c>
      <c r="D8" s="53">
        <v>3612</v>
      </c>
      <c r="E8" s="56">
        <f t="shared" si="1"/>
        <v>4812</v>
      </c>
      <c r="F8" s="41"/>
      <c r="G8" s="234">
        <f t="shared" si="2"/>
        <v>0.17518703241895262</v>
      </c>
      <c r="H8" s="46">
        <f t="shared" si="2"/>
        <v>7.4189526184538654E-2</v>
      </c>
      <c r="I8" s="46">
        <f t="shared" si="2"/>
        <v>0.75062344139650872</v>
      </c>
    </row>
    <row r="9" spans="1:9" x14ac:dyDescent="0.25">
      <c r="A9" s="45" t="s">
        <v>204</v>
      </c>
      <c r="B9" s="53">
        <v>860</v>
      </c>
      <c r="C9" s="53">
        <v>62</v>
      </c>
      <c r="D9" s="53">
        <v>2410</v>
      </c>
      <c r="E9" s="56">
        <f t="shared" si="1"/>
        <v>3332</v>
      </c>
      <c r="F9" s="41"/>
      <c r="G9" s="234">
        <f t="shared" si="2"/>
        <v>0.25810324129651863</v>
      </c>
      <c r="H9" s="46">
        <f t="shared" si="2"/>
        <v>1.8607442977190875E-2</v>
      </c>
      <c r="I9" s="46">
        <f t="shared" si="2"/>
        <v>0.72328931572629052</v>
      </c>
    </row>
    <row r="10" spans="1:9" x14ac:dyDescent="0.25">
      <c r="A10" s="235" t="s">
        <v>205</v>
      </c>
      <c r="B10" s="56">
        <f>B4+B7</f>
        <v>2545</v>
      </c>
      <c r="C10" s="56">
        <f t="shared" ref="C10:E10" si="4">C4+C7</f>
        <v>513</v>
      </c>
      <c r="D10" s="56">
        <f t="shared" si="4"/>
        <v>7864</v>
      </c>
      <c r="E10" s="56">
        <f t="shared" si="4"/>
        <v>10922</v>
      </c>
      <c r="F10" s="41"/>
      <c r="G10" s="233">
        <f t="shared" si="2"/>
        <v>0.23301593114814137</v>
      </c>
      <c r="H10" s="9">
        <f t="shared" si="2"/>
        <v>4.6969419520234389E-2</v>
      </c>
      <c r="I10" s="9">
        <f t="shared" si="2"/>
        <v>0.72001464933162429</v>
      </c>
    </row>
    <row r="11" spans="1:9" x14ac:dyDescent="0.25">
      <c r="A11" s="41"/>
      <c r="B11" s="41"/>
      <c r="C11" s="41"/>
      <c r="D11" s="41"/>
      <c r="E11" s="41"/>
      <c r="F11" s="41"/>
      <c r="G11" s="41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0"/>
  <sheetViews>
    <sheetView workbookViewId="0"/>
  </sheetViews>
  <sheetFormatPr defaultRowHeight="15" x14ac:dyDescent="0.25"/>
  <cols>
    <col min="1" max="1" width="22" customWidth="1"/>
    <col min="2" max="2" width="9.140625" customWidth="1"/>
    <col min="7" max="7" width="16" bestFit="1" customWidth="1"/>
    <col min="8" max="8" width="8.7109375" bestFit="1" customWidth="1"/>
    <col min="9" max="10" width="7.140625" bestFit="1" customWidth="1"/>
    <col min="11" max="11" width="15.7109375" customWidth="1"/>
    <col min="12" max="12" width="9.140625" customWidth="1"/>
    <col min="13" max="13" width="7.140625" bestFit="1" customWidth="1"/>
    <col min="14" max="14" width="8.7109375" bestFit="1" customWidth="1"/>
    <col min="15" max="15" width="8.7109375" customWidth="1"/>
    <col min="16" max="16" width="6.7109375" bestFit="1" customWidth="1"/>
    <col min="17" max="17" width="8.5703125" customWidth="1"/>
    <col min="19" max="19" width="6.140625" bestFit="1" customWidth="1"/>
    <col min="20" max="20" width="7.140625" bestFit="1" customWidth="1"/>
    <col min="22" max="22" width="6.140625" bestFit="1" customWidth="1"/>
    <col min="23" max="23" width="7.140625" bestFit="1" customWidth="1"/>
    <col min="25" max="25" width="6.140625" bestFit="1" customWidth="1"/>
    <col min="26" max="26" width="7.140625" bestFit="1" customWidth="1"/>
  </cols>
  <sheetData>
    <row r="1" spans="1:20" x14ac:dyDescent="0.25">
      <c r="A1" s="2" t="s">
        <v>206</v>
      </c>
      <c r="I1" s="74"/>
      <c r="J1" s="74"/>
      <c r="K1" s="63" t="s">
        <v>208</v>
      </c>
      <c r="L1" s="74"/>
      <c r="M1" s="74"/>
      <c r="N1" s="74"/>
      <c r="O1" s="74"/>
      <c r="P1" s="36"/>
    </row>
    <row r="3" spans="1:20" x14ac:dyDescent="0.25">
      <c r="A3" s="43" t="s">
        <v>209</v>
      </c>
      <c r="B3" s="44" t="s">
        <v>210</v>
      </c>
      <c r="C3" s="44" t="s">
        <v>184</v>
      </c>
      <c r="D3" s="41"/>
      <c r="G3" s="43" t="s">
        <v>209</v>
      </c>
      <c r="H3" s="44" t="s">
        <v>184</v>
      </c>
      <c r="K3" s="25"/>
      <c r="L3" s="279" t="s">
        <v>200</v>
      </c>
      <c r="M3" s="280"/>
      <c r="N3" s="281"/>
      <c r="O3" s="279" t="s">
        <v>201</v>
      </c>
      <c r="P3" s="280"/>
      <c r="Q3" s="281"/>
      <c r="R3" s="25"/>
    </row>
    <row r="4" spans="1:20" x14ac:dyDescent="0.25">
      <c r="A4" s="44" t="s">
        <v>211</v>
      </c>
      <c r="B4" s="47">
        <f t="shared" ref="B4:B12" si="0">B21+E21</f>
        <v>1643</v>
      </c>
      <c r="C4" s="54">
        <f t="shared" ref="C4:C12" si="1">B4/$B$13</f>
        <v>0.15043032411646218</v>
      </c>
      <c r="D4" s="212"/>
      <c r="E4" s="41"/>
      <c r="F4" s="41"/>
      <c r="G4" s="44" t="s">
        <v>224</v>
      </c>
      <c r="H4" s="241">
        <f>D5</f>
        <v>0.43078190807544403</v>
      </c>
      <c r="I4" s="25"/>
      <c r="J4" s="41"/>
      <c r="K4" s="64" t="s">
        <v>209</v>
      </c>
      <c r="L4" s="194" t="s">
        <v>210</v>
      </c>
      <c r="M4" s="242" t="s">
        <v>184</v>
      </c>
      <c r="N4" s="243"/>
      <c r="O4" s="194" t="s">
        <v>210</v>
      </c>
      <c r="P4" s="242" t="s">
        <v>184</v>
      </c>
      <c r="Q4" s="243"/>
      <c r="R4" s="100" t="s">
        <v>168</v>
      </c>
      <c r="S4" s="65"/>
      <c r="T4" s="99"/>
    </row>
    <row r="5" spans="1:20" ht="15.75" thickBot="1" x14ac:dyDescent="0.3">
      <c r="A5" s="44" t="s">
        <v>212</v>
      </c>
      <c r="B5" s="47">
        <f t="shared" si="0"/>
        <v>3062</v>
      </c>
      <c r="C5" s="87">
        <f t="shared" si="1"/>
        <v>0.28035158395898185</v>
      </c>
      <c r="D5" s="87">
        <f>SUM(C4:C5)</f>
        <v>0.43078190807544403</v>
      </c>
      <c r="E5" s="41"/>
      <c r="F5" s="41"/>
      <c r="G5" s="44" t="s">
        <v>225</v>
      </c>
      <c r="H5" s="241">
        <f>D8</f>
        <v>0.40093389489104558</v>
      </c>
      <c r="I5" s="31"/>
      <c r="J5" s="41"/>
      <c r="K5" s="68" t="s">
        <v>211</v>
      </c>
      <c r="L5" s="88">
        <v>74</v>
      </c>
      <c r="M5" s="78">
        <f>L5/$L$14</f>
        <v>3.5491606714628296E-2</v>
      </c>
      <c r="N5" s="77"/>
      <c r="O5" s="88">
        <v>187</v>
      </c>
      <c r="P5" s="78">
        <f>O5/$O$14</f>
        <v>5.6122448979591837E-2</v>
      </c>
      <c r="Q5" s="77"/>
      <c r="R5" s="47">
        <f t="shared" ref="R5:R13" si="2">L5+O5</f>
        <v>261</v>
      </c>
      <c r="S5" s="89">
        <f>R5/$R$14</f>
        <v>4.8181650359977846E-2</v>
      </c>
      <c r="T5" s="90"/>
    </row>
    <row r="6" spans="1:20" ht="16.5" thickTop="1" thickBot="1" x14ac:dyDescent="0.3">
      <c r="A6" s="44" t="s">
        <v>214</v>
      </c>
      <c r="B6" s="47">
        <f t="shared" si="0"/>
        <v>1592</v>
      </c>
      <c r="C6" s="54">
        <f t="shared" si="1"/>
        <v>0.1457608496612342</v>
      </c>
      <c r="D6" s="212"/>
      <c r="E6" s="41"/>
      <c r="F6" s="41"/>
      <c r="G6" s="44" t="s">
        <v>226</v>
      </c>
      <c r="H6" s="241">
        <f>D11</f>
        <v>0.16691082219373743</v>
      </c>
      <c r="I6" s="31"/>
      <c r="J6" s="244" t="s">
        <v>213</v>
      </c>
      <c r="K6" s="68" t="s">
        <v>212</v>
      </c>
      <c r="L6" s="91">
        <v>356</v>
      </c>
      <c r="M6" s="81">
        <f t="shared" ref="M6:M13" si="3">L6/$L$14</f>
        <v>0.17074340527577939</v>
      </c>
      <c r="N6" s="80">
        <f>SUM(M5:M6)</f>
        <v>0.20623501199040767</v>
      </c>
      <c r="O6" s="91">
        <v>875</v>
      </c>
      <c r="P6" s="81">
        <f t="shared" ref="P6:P13" si="4">O6/$O$14</f>
        <v>0.26260504201680673</v>
      </c>
      <c r="Q6" s="80">
        <f>SUM(P5:P6)</f>
        <v>0.31872749099639858</v>
      </c>
      <c r="R6" s="47">
        <f t="shared" si="2"/>
        <v>1231</v>
      </c>
      <c r="S6" s="92">
        <f t="shared" ref="S6:S13" si="5">R6/$R$14</f>
        <v>0.22724755399667712</v>
      </c>
      <c r="T6" s="93">
        <f>SUM(S5:S6)</f>
        <v>0.27542920435665497</v>
      </c>
    </row>
    <row r="7" spans="1:20" ht="15.75" thickTop="1" x14ac:dyDescent="0.25">
      <c r="A7" s="44" t="s">
        <v>215</v>
      </c>
      <c r="B7" s="47">
        <f t="shared" si="0"/>
        <v>1325</v>
      </c>
      <c r="C7" s="54">
        <f t="shared" si="1"/>
        <v>0.12131477751327596</v>
      </c>
      <c r="D7" s="212"/>
      <c r="E7" s="41"/>
      <c r="F7" s="41"/>
      <c r="G7" s="44" t="s">
        <v>227</v>
      </c>
      <c r="H7" s="241">
        <f>C12</f>
        <v>1.3733748397729353E-3</v>
      </c>
      <c r="I7" s="31"/>
      <c r="J7" s="42"/>
      <c r="K7" s="68" t="s">
        <v>214</v>
      </c>
      <c r="L7" s="88">
        <v>327</v>
      </c>
      <c r="M7" s="78">
        <f t="shared" si="3"/>
        <v>0.15683453237410072</v>
      </c>
      <c r="N7" s="77"/>
      <c r="O7" s="88">
        <v>564</v>
      </c>
      <c r="P7" s="78">
        <f t="shared" si="4"/>
        <v>0.16926770708283315</v>
      </c>
      <c r="Q7" s="77"/>
      <c r="R7" s="47">
        <f t="shared" si="2"/>
        <v>891</v>
      </c>
      <c r="S7" s="89">
        <f t="shared" si="5"/>
        <v>0.16448218571164852</v>
      </c>
      <c r="T7" s="90"/>
    </row>
    <row r="8" spans="1:20" ht="15.75" thickBot="1" x14ac:dyDescent="0.3">
      <c r="A8" s="44" t="s">
        <v>216</v>
      </c>
      <c r="B8" s="47">
        <f t="shared" si="0"/>
        <v>1462</v>
      </c>
      <c r="C8" s="87">
        <f t="shared" si="1"/>
        <v>0.13385826771653545</v>
      </c>
      <c r="D8" s="87">
        <f>SUM(C6:C8)</f>
        <v>0.40093389489104558</v>
      </c>
      <c r="E8" s="41"/>
      <c r="F8" s="41"/>
      <c r="G8" s="41"/>
      <c r="H8" s="41"/>
      <c r="I8" s="31"/>
      <c r="J8" s="42"/>
      <c r="K8" s="68" t="s">
        <v>215</v>
      </c>
      <c r="L8" s="88">
        <v>334</v>
      </c>
      <c r="M8" s="78">
        <f t="shared" si="3"/>
        <v>0.16019184652278176</v>
      </c>
      <c r="N8" s="77"/>
      <c r="O8" s="88">
        <v>471</v>
      </c>
      <c r="P8" s="78">
        <f t="shared" si="4"/>
        <v>0.14135654261704683</v>
      </c>
      <c r="Q8" s="77"/>
      <c r="R8" s="47">
        <f t="shared" si="2"/>
        <v>805</v>
      </c>
      <c r="S8" s="89">
        <f t="shared" si="5"/>
        <v>0.14860623961602362</v>
      </c>
      <c r="T8" s="90"/>
    </row>
    <row r="9" spans="1:20" ht="16.5" thickTop="1" thickBot="1" x14ac:dyDescent="0.3">
      <c r="A9" s="44" t="s">
        <v>218</v>
      </c>
      <c r="B9" s="47">
        <f t="shared" si="0"/>
        <v>1246</v>
      </c>
      <c r="C9" s="54">
        <f t="shared" si="1"/>
        <v>0.11408167002380516</v>
      </c>
      <c r="D9" s="212"/>
      <c r="E9" s="41"/>
      <c r="F9" s="41"/>
      <c r="G9" s="41"/>
      <c r="H9" s="41"/>
      <c r="I9" s="31"/>
      <c r="J9" s="244" t="s">
        <v>217</v>
      </c>
      <c r="K9" s="68" t="s">
        <v>216</v>
      </c>
      <c r="L9" s="91">
        <v>383</v>
      </c>
      <c r="M9" s="81">
        <f t="shared" si="3"/>
        <v>0.18369304556354915</v>
      </c>
      <c r="N9" s="80">
        <f>SUM(M7:M9)</f>
        <v>0.50071942446043161</v>
      </c>
      <c r="O9" s="91">
        <v>542</v>
      </c>
      <c r="P9" s="81">
        <f t="shared" si="4"/>
        <v>0.16266506602641057</v>
      </c>
      <c r="Q9" s="80">
        <f>SUM(P7:P9)</f>
        <v>0.47328931572629057</v>
      </c>
      <c r="R9" s="47">
        <f t="shared" si="2"/>
        <v>925</v>
      </c>
      <c r="S9" s="92">
        <f t="shared" si="5"/>
        <v>0.17075872254015137</v>
      </c>
      <c r="T9" s="94">
        <f>SUM(S7:S9)</f>
        <v>0.48384714786782346</v>
      </c>
    </row>
    <row r="10" spans="1:20" ht="15.75" thickTop="1" x14ac:dyDescent="0.25">
      <c r="A10" s="44" t="s">
        <v>219</v>
      </c>
      <c r="B10" s="47">
        <f t="shared" si="0"/>
        <v>460</v>
      </c>
      <c r="C10" s="54">
        <f t="shared" si="1"/>
        <v>4.211682841970335E-2</v>
      </c>
      <c r="D10" s="212"/>
      <c r="E10" s="41"/>
      <c r="F10" s="41"/>
      <c r="G10" s="41"/>
      <c r="H10" s="41"/>
      <c r="I10" s="31"/>
      <c r="J10" s="42"/>
      <c r="K10" s="68" t="s">
        <v>218</v>
      </c>
      <c r="L10" s="88">
        <v>364</v>
      </c>
      <c r="M10" s="78">
        <f t="shared" si="3"/>
        <v>0.17458033573141488</v>
      </c>
      <c r="N10" s="77"/>
      <c r="O10" s="88">
        <v>499</v>
      </c>
      <c r="P10" s="78">
        <f t="shared" si="4"/>
        <v>0.14975990396158465</v>
      </c>
      <c r="Q10" s="77"/>
      <c r="R10" s="47">
        <f t="shared" si="2"/>
        <v>863</v>
      </c>
      <c r="S10" s="89">
        <f t="shared" si="5"/>
        <v>0.15931327302935203</v>
      </c>
      <c r="T10" s="90"/>
    </row>
    <row r="11" spans="1:20" ht="15.75" thickBot="1" x14ac:dyDescent="0.3">
      <c r="A11" s="44" t="s">
        <v>220</v>
      </c>
      <c r="B11" s="47">
        <f t="shared" si="0"/>
        <v>117</v>
      </c>
      <c r="C11" s="87">
        <f t="shared" si="1"/>
        <v>1.0712323750228896E-2</v>
      </c>
      <c r="D11" s="87">
        <f>SUM(C9:C11)</f>
        <v>0.16691082219373743</v>
      </c>
      <c r="E11" s="41"/>
      <c r="F11" s="41"/>
      <c r="G11" s="41"/>
      <c r="H11" s="41"/>
      <c r="I11" s="31"/>
      <c r="J11" s="42"/>
      <c r="K11" s="68" t="s">
        <v>219</v>
      </c>
      <c r="L11" s="88">
        <v>192</v>
      </c>
      <c r="M11" s="78">
        <f t="shared" si="3"/>
        <v>9.2086330935251801E-2</v>
      </c>
      <c r="N11" s="77"/>
      <c r="O11" s="88">
        <v>151</v>
      </c>
      <c r="P11" s="78">
        <f t="shared" si="4"/>
        <v>4.5318127250900363E-2</v>
      </c>
      <c r="Q11" s="77"/>
      <c r="R11" s="47">
        <f t="shared" si="2"/>
        <v>343</v>
      </c>
      <c r="S11" s="89">
        <f t="shared" si="5"/>
        <v>6.3319180358131805E-2</v>
      </c>
      <c r="T11" s="90"/>
    </row>
    <row r="12" spans="1:20" ht="16.5" thickTop="1" thickBot="1" x14ac:dyDescent="0.3">
      <c r="A12" s="44" t="s">
        <v>222</v>
      </c>
      <c r="B12" s="47">
        <f t="shared" si="0"/>
        <v>15</v>
      </c>
      <c r="C12" s="54">
        <f t="shared" si="1"/>
        <v>1.3733748397729353E-3</v>
      </c>
      <c r="D12" s="212"/>
      <c r="E12" s="41"/>
      <c r="F12" s="41"/>
      <c r="G12" s="41"/>
      <c r="H12" s="41"/>
      <c r="I12" s="31"/>
      <c r="J12" s="244" t="s">
        <v>221</v>
      </c>
      <c r="K12" s="68" t="s">
        <v>220</v>
      </c>
      <c r="L12" s="91">
        <v>53</v>
      </c>
      <c r="M12" s="81">
        <f t="shared" si="3"/>
        <v>2.5419664268585131E-2</v>
      </c>
      <c r="N12" s="80">
        <f>SUM(M10:M12)</f>
        <v>0.29208633093525177</v>
      </c>
      <c r="O12" s="91">
        <v>38</v>
      </c>
      <c r="P12" s="81">
        <f t="shared" si="4"/>
        <v>1.1404561824729893E-2</v>
      </c>
      <c r="Q12" s="80">
        <f>SUM(P10:P12)</f>
        <v>0.20648259303721492</v>
      </c>
      <c r="R12" s="47">
        <f t="shared" si="2"/>
        <v>91</v>
      </c>
      <c r="S12" s="92">
        <f t="shared" si="5"/>
        <v>1.6798966217463542E-2</v>
      </c>
      <c r="T12" s="93">
        <f>SUM(S10:S12)</f>
        <v>0.23943141960494738</v>
      </c>
    </row>
    <row r="13" spans="1:20" ht="15.75" thickTop="1" x14ac:dyDescent="0.25">
      <c r="A13" s="43" t="s">
        <v>148</v>
      </c>
      <c r="B13" s="51">
        <f t="shared" ref="B13" si="6">H30</f>
        <v>10922</v>
      </c>
      <c r="C13" s="44"/>
      <c r="D13" s="212"/>
      <c r="E13" s="41"/>
      <c r="F13" s="41"/>
      <c r="G13" s="41"/>
      <c r="H13" s="41"/>
      <c r="I13" s="31"/>
      <c r="J13" s="41"/>
      <c r="K13" s="68" t="s">
        <v>222</v>
      </c>
      <c r="L13" s="88">
        <v>2</v>
      </c>
      <c r="M13" s="78">
        <f t="shared" si="3"/>
        <v>9.5923261390887292E-4</v>
      </c>
      <c r="N13" s="77"/>
      <c r="O13" s="88">
        <v>5</v>
      </c>
      <c r="P13" s="78">
        <f t="shared" si="4"/>
        <v>1.5006002400960385E-3</v>
      </c>
      <c r="Q13" s="77"/>
      <c r="R13" s="47">
        <f t="shared" si="2"/>
        <v>7</v>
      </c>
      <c r="S13" s="89">
        <f t="shared" si="5"/>
        <v>1.2922281705741185E-3</v>
      </c>
      <c r="T13" s="90"/>
    </row>
    <row r="14" spans="1:20" x14ac:dyDescent="0.25">
      <c r="B14" s="41"/>
      <c r="C14" s="41"/>
      <c r="D14" s="41"/>
      <c r="E14" s="41"/>
      <c r="F14" s="41"/>
      <c r="G14" s="41"/>
      <c r="H14" s="41"/>
      <c r="I14" s="19"/>
      <c r="J14" s="41"/>
      <c r="K14" s="72" t="s">
        <v>148</v>
      </c>
      <c r="L14" s="83">
        <f>SUM(L5:L13)</f>
        <v>2085</v>
      </c>
      <c r="M14" s="95"/>
      <c r="N14" s="96"/>
      <c r="O14" s="83">
        <f>SUM(O5:O13)</f>
        <v>3332</v>
      </c>
      <c r="P14" s="84"/>
      <c r="Q14" s="85"/>
      <c r="R14" s="83">
        <f>SUM(R5:R13)</f>
        <v>5417</v>
      </c>
      <c r="S14" s="97"/>
      <c r="T14" s="98"/>
    </row>
    <row r="15" spans="1:20" x14ac:dyDescent="0.25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20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20" x14ac:dyDescent="0.25">
      <c r="A17" s="75" t="s">
        <v>207</v>
      </c>
      <c r="B17" s="41"/>
      <c r="C17" s="41"/>
      <c r="D17" s="41"/>
      <c r="E17" s="41"/>
      <c r="F17" s="41"/>
      <c r="G17" s="41"/>
      <c r="H17" s="41"/>
      <c r="I17" s="41"/>
      <c r="J17" s="41"/>
      <c r="K17" s="245" t="s">
        <v>223</v>
      </c>
      <c r="L17" s="41"/>
      <c r="M17" s="41"/>
      <c r="N17" s="41"/>
      <c r="O17" s="41"/>
      <c r="P17" s="41"/>
      <c r="Q17" s="41"/>
    </row>
    <row r="18" spans="1:20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245"/>
      <c r="L18" s="41"/>
      <c r="M18" s="41"/>
      <c r="N18" s="41"/>
      <c r="O18" s="41"/>
      <c r="P18" s="41"/>
      <c r="Q18" s="41"/>
    </row>
    <row r="19" spans="1:20" x14ac:dyDescent="0.25">
      <c r="B19" s="276" t="s">
        <v>200</v>
      </c>
      <c r="C19" s="277"/>
      <c r="D19" s="278"/>
      <c r="E19" s="276" t="s">
        <v>201</v>
      </c>
      <c r="F19" s="277"/>
      <c r="G19" s="278"/>
      <c r="H19" s="41"/>
      <c r="I19" s="41"/>
      <c r="J19" s="41"/>
      <c r="K19" s="41"/>
      <c r="L19" s="276" t="s">
        <v>200</v>
      </c>
      <c r="M19" s="277"/>
      <c r="N19" s="278"/>
      <c r="O19" s="276" t="s">
        <v>201</v>
      </c>
      <c r="P19" s="277"/>
      <c r="Q19" s="278"/>
      <c r="R19" s="25"/>
    </row>
    <row r="20" spans="1:20" x14ac:dyDescent="0.25">
      <c r="A20" s="112" t="s">
        <v>209</v>
      </c>
      <c r="B20" s="194" t="s">
        <v>210</v>
      </c>
      <c r="C20" s="242" t="s">
        <v>184</v>
      </c>
      <c r="D20" s="247"/>
      <c r="E20" s="246" t="s">
        <v>210</v>
      </c>
      <c r="F20" s="242" t="s">
        <v>184</v>
      </c>
      <c r="G20" s="66"/>
      <c r="H20" s="66" t="s">
        <v>168</v>
      </c>
      <c r="I20" s="41"/>
      <c r="J20" s="41"/>
      <c r="K20" s="64" t="s">
        <v>209</v>
      </c>
      <c r="L20" s="194" t="s">
        <v>210</v>
      </c>
      <c r="M20" s="242" t="s">
        <v>184</v>
      </c>
      <c r="N20" s="243"/>
      <c r="O20" s="194" t="s">
        <v>210</v>
      </c>
      <c r="P20" s="242" t="s">
        <v>184</v>
      </c>
      <c r="Q20" s="243"/>
      <c r="R20" s="100" t="s">
        <v>168</v>
      </c>
      <c r="S20" s="65"/>
      <c r="T20" s="99"/>
    </row>
    <row r="21" spans="1:20" x14ac:dyDescent="0.25">
      <c r="A21" s="68" t="s">
        <v>211</v>
      </c>
      <c r="B21" s="88">
        <f t="shared" ref="B21:B29" si="7">L5+L21</f>
        <v>173</v>
      </c>
      <c r="C21" s="76">
        <f t="shared" ref="C21:C29" si="8">B21/$B$30</f>
        <v>6.2275017998560118E-2</v>
      </c>
      <c r="D21" s="77"/>
      <c r="E21" s="88">
        <f t="shared" ref="E21:E29" si="9">O5+O21</f>
        <v>1470</v>
      </c>
      <c r="F21" s="78">
        <f t="shared" ref="F21:F29" si="10">E21/$E$30</f>
        <v>0.18050098231827111</v>
      </c>
      <c r="G21" s="69"/>
      <c r="H21" s="86">
        <f>B21+E21</f>
        <v>1643</v>
      </c>
      <c r="I21" s="41"/>
      <c r="J21" s="41"/>
      <c r="K21" s="68" t="s">
        <v>211</v>
      </c>
      <c r="L21" s="88">
        <v>99</v>
      </c>
      <c r="M21" s="78">
        <f>L21/$L$30</f>
        <v>0.14285714285714285</v>
      </c>
      <c r="N21" s="77"/>
      <c r="O21" s="88">
        <v>1283</v>
      </c>
      <c r="P21" s="78">
        <f>O21/$O$30</f>
        <v>0.26662510390689942</v>
      </c>
      <c r="Q21" s="77"/>
      <c r="R21" s="47">
        <f t="shared" ref="R21:R29" si="11">L21+O21</f>
        <v>1382</v>
      </c>
      <c r="S21" s="89">
        <f>R21/$R$30</f>
        <v>0.25104450499545866</v>
      </c>
      <c r="T21" s="90"/>
    </row>
    <row r="22" spans="1:20" ht="15.75" thickBot="1" x14ac:dyDescent="0.3">
      <c r="A22" s="68" t="s">
        <v>212</v>
      </c>
      <c r="B22" s="88">
        <f t="shared" si="7"/>
        <v>555</v>
      </c>
      <c r="C22" s="79">
        <f t="shared" si="8"/>
        <v>0.19978401727861772</v>
      </c>
      <c r="D22" s="80">
        <f>SUM(C21:C22)</f>
        <v>0.26205903527717783</v>
      </c>
      <c r="E22" s="88">
        <f t="shared" si="9"/>
        <v>2507</v>
      </c>
      <c r="F22" s="81">
        <f t="shared" si="10"/>
        <v>0.30783398821218072</v>
      </c>
      <c r="G22" s="71">
        <f>SUM(F21:F22)</f>
        <v>0.48833497053045183</v>
      </c>
      <c r="H22" s="86">
        <f>B22+E22</f>
        <v>3062</v>
      </c>
      <c r="I22" s="41"/>
      <c r="J22" s="244" t="s">
        <v>213</v>
      </c>
      <c r="K22" s="68" t="s">
        <v>212</v>
      </c>
      <c r="L22" s="91">
        <v>199</v>
      </c>
      <c r="M22" s="81">
        <f t="shared" ref="M22:M29" si="12">L22/$L$30</f>
        <v>0.28715728715728717</v>
      </c>
      <c r="N22" s="80">
        <f>SUM(M21:M22)</f>
        <v>0.43001443001443002</v>
      </c>
      <c r="O22" s="91">
        <v>1632</v>
      </c>
      <c r="P22" s="81">
        <f t="shared" ref="P22:P29" si="13">O22/$O$30</f>
        <v>0.33915211970074816</v>
      </c>
      <c r="Q22" s="80">
        <f>SUM(P21:P22)</f>
        <v>0.60577722360764752</v>
      </c>
      <c r="R22" s="47">
        <f t="shared" si="11"/>
        <v>1831</v>
      </c>
      <c r="S22" s="92">
        <f t="shared" ref="S22:S29" si="14">R22/$R$30</f>
        <v>0.3326067211625795</v>
      </c>
      <c r="T22" s="94">
        <f>SUM(S21:S22)</f>
        <v>0.58365122615803822</v>
      </c>
    </row>
    <row r="23" spans="1:20" ht="15.75" thickTop="1" x14ac:dyDescent="0.25">
      <c r="A23" s="68" t="s">
        <v>214</v>
      </c>
      <c r="B23" s="88">
        <f t="shared" si="7"/>
        <v>422</v>
      </c>
      <c r="C23" s="76">
        <f t="shared" si="8"/>
        <v>0.15190784737221022</v>
      </c>
      <c r="D23" s="77"/>
      <c r="E23" s="88">
        <f t="shared" si="9"/>
        <v>1170</v>
      </c>
      <c r="F23" s="78">
        <f t="shared" si="10"/>
        <v>0.14366404715127701</v>
      </c>
      <c r="G23" s="69"/>
      <c r="H23" s="86">
        <f t="shared" ref="H23:H29" si="15">B23+E23</f>
        <v>1592</v>
      </c>
      <c r="I23" s="41"/>
      <c r="J23" s="42"/>
      <c r="K23" s="68" t="s">
        <v>214</v>
      </c>
      <c r="L23" s="88">
        <v>95</v>
      </c>
      <c r="M23" s="78">
        <f t="shared" si="12"/>
        <v>0.13708513708513709</v>
      </c>
      <c r="N23" s="77"/>
      <c r="O23" s="88">
        <v>606</v>
      </c>
      <c r="P23" s="78">
        <f t="shared" si="13"/>
        <v>0.1259351620947631</v>
      </c>
      <c r="Q23" s="77"/>
      <c r="R23" s="47">
        <f t="shared" si="11"/>
        <v>701</v>
      </c>
      <c r="S23" s="89">
        <f t="shared" si="14"/>
        <v>0.12733878292461398</v>
      </c>
      <c r="T23" s="90"/>
    </row>
    <row r="24" spans="1:20" x14ac:dyDescent="0.25">
      <c r="A24" s="68" t="s">
        <v>215</v>
      </c>
      <c r="B24" s="88">
        <f t="shared" si="7"/>
        <v>426</v>
      </c>
      <c r="C24" s="76">
        <f t="shared" si="8"/>
        <v>0.15334773218142547</v>
      </c>
      <c r="D24" s="77"/>
      <c r="E24" s="88">
        <f t="shared" si="9"/>
        <v>899</v>
      </c>
      <c r="F24" s="78">
        <f t="shared" si="10"/>
        <v>0.11038801571709234</v>
      </c>
      <c r="G24" s="69"/>
      <c r="H24" s="86">
        <f t="shared" si="15"/>
        <v>1325</v>
      </c>
      <c r="I24" s="41"/>
      <c r="J24" s="42"/>
      <c r="K24" s="68" t="s">
        <v>215</v>
      </c>
      <c r="L24" s="88">
        <v>92</v>
      </c>
      <c r="M24" s="78">
        <f t="shared" si="12"/>
        <v>0.13275613275613277</v>
      </c>
      <c r="N24" s="77"/>
      <c r="O24" s="88">
        <v>428</v>
      </c>
      <c r="P24" s="78">
        <f t="shared" si="13"/>
        <v>8.8944305901911894E-2</v>
      </c>
      <c r="Q24" s="77"/>
      <c r="R24" s="47">
        <f t="shared" si="11"/>
        <v>520</v>
      </c>
      <c r="S24" s="89">
        <f t="shared" si="14"/>
        <v>9.445958219800181E-2</v>
      </c>
      <c r="T24" s="90"/>
    </row>
    <row r="25" spans="1:20" ht="15.75" thickBot="1" x14ac:dyDescent="0.3">
      <c r="A25" s="68" t="s">
        <v>216</v>
      </c>
      <c r="B25" s="88">
        <f t="shared" si="7"/>
        <v>474</v>
      </c>
      <c r="C25" s="79">
        <f t="shared" si="8"/>
        <v>0.17062634989200864</v>
      </c>
      <c r="D25" s="82">
        <f>SUM(C23:C25)</f>
        <v>0.47588192944564434</v>
      </c>
      <c r="E25" s="88">
        <f t="shared" si="9"/>
        <v>988</v>
      </c>
      <c r="F25" s="81">
        <f t="shared" si="10"/>
        <v>0.12131630648330059</v>
      </c>
      <c r="G25" s="70">
        <f>SUM(F23:F25)</f>
        <v>0.37536836935166995</v>
      </c>
      <c r="H25" s="86">
        <f t="shared" si="15"/>
        <v>1462</v>
      </c>
      <c r="I25" s="41"/>
      <c r="J25" s="244" t="s">
        <v>217</v>
      </c>
      <c r="K25" s="68" t="s">
        <v>216</v>
      </c>
      <c r="L25" s="91">
        <v>91</v>
      </c>
      <c r="M25" s="81">
        <f t="shared" si="12"/>
        <v>0.13131313131313133</v>
      </c>
      <c r="N25" s="80">
        <f>SUM(M23:M25)</f>
        <v>0.40115440115440121</v>
      </c>
      <c r="O25" s="91">
        <v>446</v>
      </c>
      <c r="P25" s="81">
        <f t="shared" si="13"/>
        <v>9.2684954280964252E-2</v>
      </c>
      <c r="Q25" s="80">
        <f>SUM(P23:P25)</f>
        <v>0.30756442227763925</v>
      </c>
      <c r="R25" s="47">
        <f t="shared" si="11"/>
        <v>537</v>
      </c>
      <c r="S25" s="92">
        <f t="shared" si="14"/>
        <v>9.7547683923705719E-2</v>
      </c>
      <c r="T25" s="93">
        <f>SUM(S23:S25)</f>
        <v>0.31934604904632152</v>
      </c>
    </row>
    <row r="26" spans="1:20" ht="15.75" thickTop="1" x14ac:dyDescent="0.25">
      <c r="A26" s="68" t="s">
        <v>218</v>
      </c>
      <c r="B26" s="88">
        <f t="shared" si="7"/>
        <v>444</v>
      </c>
      <c r="C26" s="76">
        <f t="shared" si="8"/>
        <v>0.15982721382289417</v>
      </c>
      <c r="D26" s="77"/>
      <c r="E26" s="88">
        <f t="shared" si="9"/>
        <v>802</v>
      </c>
      <c r="F26" s="78">
        <f t="shared" si="10"/>
        <v>9.8477406679764248E-2</v>
      </c>
      <c r="G26" s="69"/>
      <c r="H26" s="86">
        <f t="shared" si="15"/>
        <v>1246</v>
      </c>
      <c r="I26" s="41"/>
      <c r="J26" s="42"/>
      <c r="K26" s="68" t="s">
        <v>218</v>
      </c>
      <c r="L26" s="88">
        <v>80</v>
      </c>
      <c r="M26" s="78">
        <f t="shared" si="12"/>
        <v>0.11544011544011544</v>
      </c>
      <c r="N26" s="77"/>
      <c r="O26" s="88">
        <v>303</v>
      </c>
      <c r="P26" s="78">
        <f t="shared" si="13"/>
        <v>6.2967581047381552E-2</v>
      </c>
      <c r="Q26" s="77"/>
      <c r="R26" s="47">
        <f t="shared" si="11"/>
        <v>383</v>
      </c>
      <c r="S26" s="89">
        <f t="shared" si="14"/>
        <v>6.9573115349682108E-2</v>
      </c>
      <c r="T26" s="90"/>
    </row>
    <row r="27" spans="1:20" x14ac:dyDescent="0.25">
      <c r="A27" s="68" t="s">
        <v>219</v>
      </c>
      <c r="B27" s="88">
        <f t="shared" si="7"/>
        <v>219</v>
      </c>
      <c r="C27" s="76">
        <f t="shared" si="8"/>
        <v>7.8833693304535643E-2</v>
      </c>
      <c r="D27" s="77"/>
      <c r="E27" s="88">
        <f t="shared" si="9"/>
        <v>241</v>
      </c>
      <c r="F27" s="78">
        <f t="shared" si="10"/>
        <v>2.9592337917485265E-2</v>
      </c>
      <c r="G27" s="69"/>
      <c r="H27" s="86">
        <f t="shared" si="15"/>
        <v>460</v>
      </c>
      <c r="I27" s="41"/>
      <c r="J27" s="42"/>
      <c r="K27" s="68" t="s">
        <v>219</v>
      </c>
      <c r="L27" s="88">
        <v>27</v>
      </c>
      <c r="M27" s="78">
        <f t="shared" si="12"/>
        <v>3.896103896103896E-2</v>
      </c>
      <c r="N27" s="77"/>
      <c r="O27" s="88">
        <v>90</v>
      </c>
      <c r="P27" s="78">
        <f t="shared" si="13"/>
        <v>1.8703241895261846E-2</v>
      </c>
      <c r="Q27" s="77"/>
      <c r="R27" s="47">
        <f t="shared" si="11"/>
        <v>117</v>
      </c>
      <c r="S27" s="89">
        <f t="shared" si="14"/>
        <v>2.125340599455041E-2</v>
      </c>
      <c r="T27" s="90"/>
    </row>
    <row r="28" spans="1:20" ht="15.75" thickBot="1" x14ac:dyDescent="0.3">
      <c r="A28" s="68" t="s">
        <v>220</v>
      </c>
      <c r="B28" s="88">
        <f t="shared" si="7"/>
        <v>61</v>
      </c>
      <c r="C28" s="79">
        <f t="shared" si="8"/>
        <v>2.1958243340532757E-2</v>
      </c>
      <c r="D28" s="80">
        <f>SUM(C26:C28)</f>
        <v>0.26061915046796258</v>
      </c>
      <c r="E28" s="88">
        <f t="shared" si="9"/>
        <v>56</v>
      </c>
      <c r="F28" s="81">
        <f t="shared" si="10"/>
        <v>6.8762278978389E-3</v>
      </c>
      <c r="G28" s="70">
        <f>SUM(F26:F28)</f>
        <v>0.13494597249508841</v>
      </c>
      <c r="H28" s="86">
        <f t="shared" si="15"/>
        <v>117</v>
      </c>
      <c r="I28" s="41"/>
      <c r="J28" s="244" t="s">
        <v>221</v>
      </c>
      <c r="K28" s="68" t="s">
        <v>220</v>
      </c>
      <c r="L28" s="91">
        <v>8</v>
      </c>
      <c r="M28" s="81">
        <f t="shared" si="12"/>
        <v>1.1544011544011544E-2</v>
      </c>
      <c r="N28" s="80">
        <f>SUM(M26:M28)</f>
        <v>0.16594516594516595</v>
      </c>
      <c r="O28" s="91">
        <v>18</v>
      </c>
      <c r="P28" s="81">
        <f t="shared" si="13"/>
        <v>3.740648379052369E-3</v>
      </c>
      <c r="Q28" s="80">
        <f>SUM(P26:P28)</f>
        <v>8.541147132169577E-2</v>
      </c>
      <c r="R28" s="47">
        <f t="shared" si="11"/>
        <v>26</v>
      </c>
      <c r="S28" s="92">
        <f t="shared" si="14"/>
        <v>4.7229791099000912E-3</v>
      </c>
      <c r="T28" s="93">
        <f>SUM(S26:S28)</f>
        <v>9.5549500454132616E-2</v>
      </c>
    </row>
    <row r="29" spans="1:20" ht="15.75" thickTop="1" x14ac:dyDescent="0.25">
      <c r="A29" s="68" t="s">
        <v>222</v>
      </c>
      <c r="B29" s="88">
        <f t="shared" si="7"/>
        <v>4</v>
      </c>
      <c r="C29" s="76">
        <f t="shared" si="8"/>
        <v>1.4398848092152627E-3</v>
      </c>
      <c r="D29" s="77"/>
      <c r="E29" s="88">
        <f t="shared" si="9"/>
        <v>11</v>
      </c>
      <c r="F29" s="78">
        <f t="shared" si="10"/>
        <v>1.3506876227897839E-3</v>
      </c>
      <c r="G29" s="69"/>
      <c r="H29" s="86">
        <f t="shared" si="15"/>
        <v>15</v>
      </c>
      <c r="I29" s="41"/>
      <c r="J29" s="41"/>
      <c r="K29" s="68" t="s">
        <v>222</v>
      </c>
      <c r="L29" s="88">
        <v>2</v>
      </c>
      <c r="M29" s="78">
        <f t="shared" si="12"/>
        <v>2.886002886002886E-3</v>
      </c>
      <c r="N29" s="77"/>
      <c r="O29" s="88">
        <v>6</v>
      </c>
      <c r="P29" s="78">
        <f t="shared" si="13"/>
        <v>1.2468827930174563E-3</v>
      </c>
      <c r="Q29" s="77"/>
      <c r="R29" s="47">
        <f t="shared" si="11"/>
        <v>8</v>
      </c>
      <c r="S29" s="89">
        <f t="shared" si="14"/>
        <v>1.4532243415077202E-3</v>
      </c>
      <c r="T29" s="90"/>
    </row>
    <row r="30" spans="1:20" x14ac:dyDescent="0.25">
      <c r="A30" s="240" t="s">
        <v>148</v>
      </c>
      <c r="B30" s="83">
        <f>SUM(B21:B29)</f>
        <v>2778</v>
      </c>
      <c r="C30" s="84"/>
      <c r="D30" s="85"/>
      <c r="E30" s="83">
        <f>SUM(E21:E29)</f>
        <v>8144</v>
      </c>
      <c r="F30" s="84"/>
      <c r="G30" s="73"/>
      <c r="H30" s="85">
        <f>SUM(H21:H29)</f>
        <v>10922</v>
      </c>
      <c r="I30" s="41"/>
      <c r="J30" s="41"/>
      <c r="K30" s="72" t="s">
        <v>148</v>
      </c>
      <c r="L30" s="83">
        <f>SUM(L21:L29)</f>
        <v>693</v>
      </c>
      <c r="M30" s="117"/>
      <c r="N30" s="248"/>
      <c r="O30" s="83">
        <f>SUM(O21:O29)</f>
        <v>4812</v>
      </c>
      <c r="P30" s="117"/>
      <c r="Q30" s="248"/>
      <c r="R30" s="83">
        <f>SUM(R21:R29)</f>
        <v>5505</v>
      </c>
      <c r="S30" s="97"/>
      <c r="T30" s="98"/>
    </row>
    <row r="35" spans="2:2" x14ac:dyDescent="0.25">
      <c r="B35" s="67"/>
    </row>
    <row r="51" spans="1:4" x14ac:dyDescent="0.25">
      <c r="A51" s="205"/>
      <c r="B51" s="275"/>
      <c r="C51" s="275"/>
      <c r="D51" s="205"/>
    </row>
    <row r="52" spans="1:4" x14ac:dyDescent="0.25">
      <c r="A52" s="43"/>
      <c r="B52" s="205"/>
      <c r="C52" s="205"/>
      <c r="D52" s="205"/>
    </row>
    <row r="53" spans="1:4" x14ac:dyDescent="0.25">
      <c r="A53" s="249"/>
      <c r="B53" s="271"/>
      <c r="C53" s="271"/>
      <c r="D53" s="271"/>
    </row>
    <row r="54" spans="1:4" x14ac:dyDescent="0.25">
      <c r="A54" s="249"/>
      <c r="B54" s="271"/>
      <c r="C54" s="271"/>
      <c r="D54" s="271"/>
    </row>
    <row r="55" spans="1:4" x14ac:dyDescent="0.25">
      <c r="A55" s="249"/>
      <c r="B55" s="271"/>
      <c r="C55" s="271"/>
      <c r="D55" s="271"/>
    </row>
    <row r="56" spans="1:4" x14ac:dyDescent="0.25">
      <c r="A56" s="249"/>
      <c r="B56" s="271"/>
      <c r="C56" s="271"/>
      <c r="D56" s="271"/>
    </row>
    <row r="57" spans="1:4" x14ac:dyDescent="0.25">
      <c r="A57" s="249"/>
      <c r="B57" s="271"/>
      <c r="C57" s="271"/>
      <c r="D57" s="271"/>
    </row>
    <row r="58" spans="1:4" x14ac:dyDescent="0.25">
      <c r="A58" s="249"/>
      <c r="B58" s="271"/>
      <c r="C58" s="271"/>
      <c r="D58" s="271"/>
    </row>
    <row r="59" spans="1:4" x14ac:dyDescent="0.25">
      <c r="A59" s="249"/>
      <c r="B59" s="271"/>
      <c r="C59" s="271"/>
      <c r="D59" s="271"/>
    </row>
    <row r="60" spans="1:4" x14ac:dyDescent="0.25">
      <c r="A60" s="249"/>
      <c r="B60" s="271"/>
      <c r="C60" s="271"/>
      <c r="D60" s="271"/>
    </row>
    <row r="61" spans="1:4" x14ac:dyDescent="0.25">
      <c r="A61" s="44"/>
      <c r="B61" s="271"/>
      <c r="C61" s="271"/>
      <c r="D61" s="271"/>
    </row>
    <row r="62" spans="1:4" x14ac:dyDescent="0.25">
      <c r="A62" s="205"/>
      <c r="B62" s="271"/>
      <c r="C62" s="271"/>
      <c r="D62" s="271"/>
    </row>
    <row r="70" spans="8:8" x14ac:dyDescent="0.25">
      <c r="H70" s="74"/>
    </row>
  </sheetData>
  <mergeCells count="7">
    <mergeCell ref="B51:C51"/>
    <mergeCell ref="B19:D19"/>
    <mergeCell ref="E19:G19"/>
    <mergeCell ref="L3:N3"/>
    <mergeCell ref="O3:Q3"/>
    <mergeCell ref="L19:N19"/>
    <mergeCell ref="O19:Q19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26"/>
  <sheetViews>
    <sheetView workbookViewId="0"/>
  </sheetViews>
  <sheetFormatPr defaultRowHeight="15" x14ac:dyDescent="0.25"/>
  <cols>
    <col min="1" max="1" width="3.5703125" customWidth="1"/>
    <col min="2" max="2" width="6.7109375" bestFit="1" customWidth="1"/>
    <col min="3" max="3" width="20" bestFit="1" customWidth="1"/>
    <col min="4" max="4" width="8.7109375" bestFit="1" customWidth="1"/>
    <col min="5" max="5" width="7.140625" bestFit="1" customWidth="1"/>
    <col min="6" max="6" width="7" bestFit="1" customWidth="1"/>
    <col min="7" max="7" width="9.28515625" bestFit="1" customWidth="1"/>
    <col min="8" max="9" width="7" bestFit="1" customWidth="1"/>
    <col min="10" max="10" width="8.7109375" bestFit="1" customWidth="1"/>
    <col min="11" max="11" width="7" bestFit="1" customWidth="1"/>
    <col min="12" max="12" width="7.140625" bestFit="1" customWidth="1"/>
    <col min="14" max="14" width="4.42578125" bestFit="1" customWidth="1"/>
    <col min="15" max="15" width="24.7109375" customWidth="1"/>
    <col min="16" max="16" width="9.42578125" bestFit="1" customWidth="1"/>
    <col min="17" max="17" width="12.140625" bestFit="1" customWidth="1"/>
    <col min="18" max="18" width="11.28515625" customWidth="1"/>
    <col min="19" max="19" width="8.5703125" customWidth="1"/>
    <col min="20" max="20" width="10.7109375" bestFit="1" customWidth="1"/>
    <col min="21" max="21" width="12.7109375" bestFit="1" customWidth="1"/>
    <col min="22" max="22" width="6.140625" customWidth="1"/>
    <col min="23" max="23" width="9.140625" customWidth="1"/>
    <col min="24" max="24" width="8.7109375" bestFit="1" customWidth="1"/>
  </cols>
  <sheetData>
    <row r="1" spans="1:23" x14ac:dyDescent="0.25">
      <c r="A1" s="2" t="s">
        <v>228</v>
      </c>
      <c r="B1" s="2"/>
    </row>
    <row r="3" spans="1:23" x14ac:dyDescent="0.25">
      <c r="A3" s="102"/>
      <c r="B3" s="102"/>
      <c r="C3" s="102"/>
      <c r="D3" s="279" t="s">
        <v>200</v>
      </c>
      <c r="E3" s="282"/>
      <c r="F3" s="283"/>
      <c r="G3" s="279" t="s">
        <v>201</v>
      </c>
      <c r="H3" s="282"/>
      <c r="I3" s="283"/>
      <c r="J3" s="102"/>
      <c r="K3" s="102"/>
    </row>
    <row r="4" spans="1:23" x14ac:dyDescent="0.25">
      <c r="A4" s="104" t="s">
        <v>229</v>
      </c>
      <c r="B4" s="104"/>
      <c r="C4" s="112" t="s">
        <v>230</v>
      </c>
      <c r="D4" s="114" t="s">
        <v>210</v>
      </c>
      <c r="E4" s="105" t="s">
        <v>184</v>
      </c>
      <c r="F4" s="106"/>
      <c r="G4" s="114" t="s">
        <v>210</v>
      </c>
      <c r="H4" s="105" t="s">
        <v>184</v>
      </c>
      <c r="I4" s="106"/>
      <c r="J4" s="113" t="s">
        <v>168</v>
      </c>
      <c r="K4" s="105" t="s">
        <v>184</v>
      </c>
      <c r="L4" s="99"/>
    </row>
    <row r="5" spans="1:23" x14ac:dyDescent="0.25">
      <c r="A5" s="107">
        <v>1</v>
      </c>
      <c r="B5" s="107"/>
      <c r="C5" s="68" t="s">
        <v>231</v>
      </c>
      <c r="D5" s="88">
        <f>D17+D22</f>
        <v>179</v>
      </c>
      <c r="E5" s="78">
        <f>D5/$D$9</f>
        <v>6.4434845212383005E-2</v>
      </c>
      <c r="F5" s="115"/>
      <c r="G5" s="88">
        <f>G17+G22</f>
        <v>539</v>
      </c>
      <c r="H5" s="78">
        <f>G5/$G$9</f>
        <v>6.6183693516699407E-2</v>
      </c>
      <c r="I5" s="115"/>
      <c r="J5" s="47">
        <f>D5+G5</f>
        <v>718</v>
      </c>
      <c r="K5" s="78">
        <f>J5/$J$9</f>
        <v>6.5738875663797838E-2</v>
      </c>
      <c r="L5" s="110"/>
    </row>
    <row r="6" spans="1:23" ht="15.75" thickBot="1" x14ac:dyDescent="0.3">
      <c r="A6" s="107">
        <v>2</v>
      </c>
      <c r="B6" s="108" t="s">
        <v>232</v>
      </c>
      <c r="C6" s="68" t="s">
        <v>233</v>
      </c>
      <c r="D6" s="88">
        <f>D18+D23</f>
        <v>506</v>
      </c>
      <c r="E6" s="81">
        <f t="shared" ref="E6:E8" si="0">D6/$D$9</f>
        <v>0.18214542836573075</v>
      </c>
      <c r="F6" s="116">
        <f>SUM(E5:E6)</f>
        <v>0.24658027357811374</v>
      </c>
      <c r="G6" s="88">
        <f>G18+G23</f>
        <v>1197</v>
      </c>
      <c r="H6" s="81">
        <f t="shared" ref="H6:H8" si="1">G6/$G$9</f>
        <v>0.14697937131630648</v>
      </c>
      <c r="I6" s="116">
        <f>SUM(H5:H6)</f>
        <v>0.2131630648330059</v>
      </c>
      <c r="J6" s="47">
        <f t="shared" ref="J6:J8" si="2">D6+G6</f>
        <v>1703</v>
      </c>
      <c r="K6" s="81">
        <f t="shared" ref="K6:K8" si="3">J6/$J$9</f>
        <v>0.15592382347555392</v>
      </c>
      <c r="L6" s="94">
        <f>SUM(K5:K6)</f>
        <v>0.22166269913935177</v>
      </c>
    </row>
    <row r="7" spans="1:23" ht="15.75" thickTop="1" x14ac:dyDescent="0.25">
      <c r="A7" s="107">
        <v>3</v>
      </c>
      <c r="B7" s="107"/>
      <c r="C7" s="68" t="s">
        <v>234</v>
      </c>
      <c r="D7" s="88">
        <f>D19+D24</f>
        <v>2009</v>
      </c>
      <c r="E7" s="78">
        <f t="shared" si="0"/>
        <v>0.72318214542836579</v>
      </c>
      <c r="F7" s="115"/>
      <c r="G7" s="88">
        <f>G19+G24</f>
        <v>4970</v>
      </c>
      <c r="H7" s="78">
        <f t="shared" si="1"/>
        <v>0.61026522593320232</v>
      </c>
      <c r="I7" s="115"/>
      <c r="J7" s="47">
        <f t="shared" si="2"/>
        <v>6979</v>
      </c>
      <c r="K7" s="78">
        <f t="shared" si="3"/>
        <v>0.6389855337850211</v>
      </c>
      <c r="L7" s="110"/>
    </row>
    <row r="8" spans="1:23" ht="15.75" thickBot="1" x14ac:dyDescent="0.3">
      <c r="A8" s="107">
        <v>4</v>
      </c>
      <c r="B8" s="109" t="s">
        <v>235</v>
      </c>
      <c r="C8" s="68" t="s">
        <v>236</v>
      </c>
      <c r="D8" s="88">
        <f>D20+D25</f>
        <v>84</v>
      </c>
      <c r="E8" s="81">
        <f t="shared" si="0"/>
        <v>3.0237580993520519E-2</v>
      </c>
      <c r="F8" s="116">
        <f>SUM(E7:E8)</f>
        <v>0.75341972642188626</v>
      </c>
      <c r="G8" s="88">
        <f>G20+G25</f>
        <v>1438</v>
      </c>
      <c r="H8" s="81">
        <f t="shared" si="1"/>
        <v>0.17657170923379176</v>
      </c>
      <c r="I8" s="116">
        <f>SUM(H7:H8)</f>
        <v>0.78683693516699404</v>
      </c>
      <c r="J8" s="47">
        <f t="shared" si="2"/>
        <v>1522</v>
      </c>
      <c r="K8" s="81">
        <f t="shared" si="3"/>
        <v>0.13935176707562719</v>
      </c>
      <c r="L8" s="94">
        <f>SUM(K7:K8)</f>
        <v>0.77833730086064823</v>
      </c>
    </row>
    <row r="9" spans="1:23" ht="15.75" thickTop="1" x14ac:dyDescent="0.25">
      <c r="A9" s="102"/>
      <c r="B9" s="102"/>
      <c r="C9" s="72" t="s">
        <v>148</v>
      </c>
      <c r="D9" s="83">
        <f>SUM(D5:D8)</f>
        <v>2778</v>
      </c>
      <c r="E9" s="84"/>
      <c r="F9" s="85"/>
      <c r="G9" s="83">
        <f>SUM(G5:G8)</f>
        <v>8144</v>
      </c>
      <c r="H9" s="84"/>
      <c r="I9" s="85"/>
      <c r="J9" s="83">
        <f>SUM(J5:J8)</f>
        <v>10922</v>
      </c>
      <c r="K9" s="117"/>
      <c r="L9" s="98"/>
    </row>
    <row r="12" spans="1:23" x14ac:dyDescent="0.25">
      <c r="A12" s="2" t="s">
        <v>237</v>
      </c>
      <c r="B12" s="2"/>
      <c r="O12" s="2" t="s">
        <v>238</v>
      </c>
    </row>
    <row r="13" spans="1:23" x14ac:dyDescent="0.25">
      <c r="A13" s="2"/>
      <c r="B13" s="2"/>
    </row>
    <row r="14" spans="1:23" x14ac:dyDescent="0.25">
      <c r="D14" s="279" t="s">
        <v>200</v>
      </c>
      <c r="E14" s="282"/>
      <c r="F14" s="283"/>
      <c r="G14" s="279" t="s">
        <v>201</v>
      </c>
      <c r="H14" s="282"/>
      <c r="I14" s="283"/>
      <c r="P14" s="205"/>
      <c r="Q14" s="205"/>
      <c r="R14" s="205"/>
      <c r="S14" s="205"/>
      <c r="T14" s="205"/>
      <c r="U14" s="205"/>
      <c r="V14" s="205"/>
      <c r="W14" s="205"/>
    </row>
    <row r="15" spans="1:23" ht="31.5" customHeight="1" x14ac:dyDescent="0.25">
      <c r="C15" s="43" t="s">
        <v>240</v>
      </c>
      <c r="D15" s="114" t="s">
        <v>210</v>
      </c>
      <c r="E15" s="105" t="s">
        <v>184</v>
      </c>
      <c r="F15" s="106"/>
      <c r="G15" s="114" t="s">
        <v>210</v>
      </c>
      <c r="H15" s="105" t="s">
        <v>184</v>
      </c>
      <c r="I15" s="106"/>
      <c r="J15" s="112" t="s">
        <v>168</v>
      </c>
      <c r="K15" s="105" t="s">
        <v>184</v>
      </c>
      <c r="L15" s="99"/>
      <c r="O15" s="259" t="s">
        <v>240</v>
      </c>
      <c r="P15" s="257" t="s">
        <v>241</v>
      </c>
      <c r="Q15" s="258" t="s">
        <v>242</v>
      </c>
      <c r="R15" s="258" t="s">
        <v>398</v>
      </c>
      <c r="S15" s="100" t="s">
        <v>168</v>
      </c>
    </row>
    <row r="16" spans="1:23" x14ac:dyDescent="0.25">
      <c r="A16" s="14" t="s">
        <v>229</v>
      </c>
      <c r="B16" s="14"/>
      <c r="C16" s="111" t="s">
        <v>243</v>
      </c>
      <c r="D16" s="118">
        <f>SUM(D17:D20)</f>
        <v>693</v>
      </c>
      <c r="E16" s="119"/>
      <c r="F16" s="120"/>
      <c r="G16" s="118">
        <f>SUM(G17:G20)</f>
        <v>4812</v>
      </c>
      <c r="H16" s="121"/>
      <c r="I16" s="122"/>
      <c r="J16" s="118">
        <f>SUM(J17:J20)</f>
        <v>5505</v>
      </c>
      <c r="K16" s="121"/>
      <c r="L16" s="122"/>
      <c r="N16" t="s">
        <v>229</v>
      </c>
      <c r="O16" s="260" t="s">
        <v>243</v>
      </c>
      <c r="P16" s="118">
        <f>SUM(P17:P20)</f>
        <v>5115</v>
      </c>
      <c r="Q16" s="128">
        <f>SUM(Q17:Q20)</f>
        <v>132</v>
      </c>
      <c r="R16" s="128">
        <f>SUM(R17:R20)</f>
        <v>258</v>
      </c>
      <c r="S16" s="129">
        <f t="shared" ref="S16:S26" si="4">P16+Q16+R16</f>
        <v>5505</v>
      </c>
    </row>
    <row r="17" spans="1:22" x14ac:dyDescent="0.25">
      <c r="A17">
        <v>1</v>
      </c>
      <c r="C17" s="44" t="s">
        <v>231</v>
      </c>
      <c r="D17" s="88">
        <v>59</v>
      </c>
      <c r="E17" s="76">
        <f>D17/$D$16</f>
        <v>8.5137085137085136E-2</v>
      </c>
      <c r="F17" s="131"/>
      <c r="G17" s="88">
        <v>330</v>
      </c>
      <c r="H17" s="78">
        <f>G17/$G$16</f>
        <v>6.8578553615960103E-2</v>
      </c>
      <c r="I17" s="123"/>
      <c r="J17" s="88">
        <f>D17+G17</f>
        <v>389</v>
      </c>
      <c r="K17" s="89">
        <f>J17/$J$16</f>
        <v>7.06630336058129E-2</v>
      </c>
      <c r="L17" s="123"/>
      <c r="N17">
        <v>1</v>
      </c>
      <c r="O17" s="68" t="s">
        <v>231</v>
      </c>
      <c r="P17" s="88">
        <v>380</v>
      </c>
      <c r="Q17" s="47">
        <v>3</v>
      </c>
      <c r="R17" s="47">
        <v>6</v>
      </c>
      <c r="S17" s="86">
        <f t="shared" si="4"/>
        <v>389</v>
      </c>
      <c r="T17" s="67"/>
      <c r="U17" s="67"/>
      <c r="V17" s="67"/>
    </row>
    <row r="18" spans="1:22" ht="15.75" thickBot="1" x14ac:dyDescent="0.3">
      <c r="A18">
        <v>2</v>
      </c>
      <c r="C18" s="44" t="s">
        <v>233</v>
      </c>
      <c r="D18" s="88">
        <v>107</v>
      </c>
      <c r="E18" s="79">
        <f t="shared" ref="E18:E20" si="5">D18/$D$16</f>
        <v>0.1544011544011544</v>
      </c>
      <c r="F18" s="132">
        <f>SUM(E17:E18)</f>
        <v>0.23953823953823955</v>
      </c>
      <c r="G18" s="88">
        <v>468</v>
      </c>
      <c r="H18" s="81">
        <f t="shared" ref="H18:H20" si="6">G18/$G$16</f>
        <v>9.7256857855361589E-2</v>
      </c>
      <c r="I18" s="124">
        <f>SUM(H17:H18)</f>
        <v>0.16583541147132169</v>
      </c>
      <c r="J18" s="88">
        <f>D18+G18</f>
        <v>575</v>
      </c>
      <c r="K18" s="92">
        <f t="shared" ref="K18:K20" si="7">J18/$J$16</f>
        <v>0.1044504995458674</v>
      </c>
      <c r="L18" s="124">
        <f>SUM(K17:K18)</f>
        <v>0.1751135331516803</v>
      </c>
      <c r="N18">
        <v>2</v>
      </c>
      <c r="O18" s="68" t="s">
        <v>233</v>
      </c>
      <c r="P18" s="88">
        <v>540</v>
      </c>
      <c r="Q18" s="47">
        <v>2</v>
      </c>
      <c r="R18" s="47">
        <v>33</v>
      </c>
      <c r="S18" s="86">
        <f t="shared" si="4"/>
        <v>575</v>
      </c>
      <c r="T18" s="67"/>
      <c r="U18" s="67"/>
      <c r="V18" s="67"/>
    </row>
    <row r="19" spans="1:22" ht="15.75" thickTop="1" x14ac:dyDescent="0.25">
      <c r="A19">
        <v>3</v>
      </c>
      <c r="C19" s="44" t="s">
        <v>234</v>
      </c>
      <c r="D19" s="88">
        <v>493</v>
      </c>
      <c r="E19" s="76">
        <f t="shared" si="5"/>
        <v>0.71139971139971137</v>
      </c>
      <c r="F19" s="131"/>
      <c r="G19" s="88">
        <v>2661</v>
      </c>
      <c r="H19" s="78">
        <f t="shared" si="6"/>
        <v>0.55299251870324184</v>
      </c>
      <c r="I19" s="123"/>
      <c r="J19" s="88">
        <f>D19+G19</f>
        <v>3154</v>
      </c>
      <c r="K19" s="89">
        <f t="shared" si="7"/>
        <v>0.57293369663941873</v>
      </c>
      <c r="L19" s="123"/>
      <c r="N19">
        <v>3</v>
      </c>
      <c r="O19" s="68" t="s">
        <v>234</v>
      </c>
      <c r="P19" s="88">
        <v>2889</v>
      </c>
      <c r="Q19" s="47">
        <v>126</v>
      </c>
      <c r="R19" s="47">
        <v>139</v>
      </c>
      <c r="S19" s="86">
        <f t="shared" si="4"/>
        <v>3154</v>
      </c>
      <c r="T19" s="67"/>
      <c r="U19" s="67"/>
      <c r="V19" s="67"/>
    </row>
    <row r="20" spans="1:22" ht="15.75" thickBot="1" x14ac:dyDescent="0.3">
      <c r="A20">
        <v>4</v>
      </c>
      <c r="C20" s="44" t="s">
        <v>236</v>
      </c>
      <c r="D20" s="88">
        <v>34</v>
      </c>
      <c r="E20" s="79">
        <f t="shared" si="5"/>
        <v>4.9062049062049064E-2</v>
      </c>
      <c r="F20" s="133">
        <f>SUM(E19:E20)</f>
        <v>0.76046176046176039</v>
      </c>
      <c r="G20" s="88">
        <v>1353</v>
      </c>
      <c r="H20" s="81">
        <f t="shared" si="6"/>
        <v>0.28117206982543641</v>
      </c>
      <c r="I20" s="125">
        <f>SUM(H19:H20)</f>
        <v>0.83416458852867825</v>
      </c>
      <c r="J20" s="88">
        <f>D20+G20</f>
        <v>1387</v>
      </c>
      <c r="K20" s="92">
        <f t="shared" si="7"/>
        <v>0.251952770208901</v>
      </c>
      <c r="L20" s="125">
        <f>SUM(K19:K20)</f>
        <v>0.82488646684831979</v>
      </c>
      <c r="N20">
        <v>4</v>
      </c>
      <c r="O20" s="68" t="s">
        <v>236</v>
      </c>
      <c r="P20" s="88">
        <v>1306</v>
      </c>
      <c r="Q20" s="47">
        <v>1</v>
      </c>
      <c r="R20" s="47">
        <v>80</v>
      </c>
      <c r="S20" s="86">
        <f t="shared" si="4"/>
        <v>1387</v>
      </c>
      <c r="T20" s="67"/>
      <c r="U20" s="67"/>
      <c r="V20" s="67"/>
    </row>
    <row r="21" spans="1:22" ht="15.75" thickTop="1" x14ac:dyDescent="0.25">
      <c r="C21" s="111" t="s">
        <v>170</v>
      </c>
      <c r="D21" s="118">
        <f>SUM(D22:D25)</f>
        <v>2085</v>
      </c>
      <c r="E21" s="119"/>
      <c r="F21" s="120"/>
      <c r="G21" s="118">
        <f>SUM(G22:G25)</f>
        <v>3332</v>
      </c>
      <c r="H21" s="119"/>
      <c r="I21" s="120"/>
      <c r="J21" s="118">
        <f>SUM(J22:J25)</f>
        <v>5417</v>
      </c>
      <c r="K21" s="119"/>
      <c r="L21" s="120"/>
      <c r="O21" s="260" t="s">
        <v>170</v>
      </c>
      <c r="P21" s="118">
        <f>SUM(P22:P25)</f>
        <v>5063</v>
      </c>
      <c r="Q21" s="128">
        <f>SUM(Q22:Q25)</f>
        <v>240</v>
      </c>
      <c r="R21" s="128">
        <f>SUM(R22:R25)</f>
        <v>114</v>
      </c>
      <c r="S21" s="129">
        <f t="shared" si="4"/>
        <v>5417</v>
      </c>
      <c r="U21" s="205"/>
      <c r="V21" s="205"/>
    </row>
    <row r="22" spans="1:22" x14ac:dyDescent="0.25">
      <c r="A22">
        <v>1</v>
      </c>
      <c r="C22" s="44" t="s">
        <v>231</v>
      </c>
      <c r="D22" s="88">
        <v>120</v>
      </c>
      <c r="E22" s="76">
        <f>D22/$D$21</f>
        <v>5.7553956834532377E-2</v>
      </c>
      <c r="F22" s="131"/>
      <c r="G22" s="88">
        <v>209</v>
      </c>
      <c r="H22" s="126">
        <f>G22/$G$21</f>
        <v>6.2725090036014411E-2</v>
      </c>
      <c r="I22" s="123"/>
      <c r="J22" s="88">
        <f>D22+G22</f>
        <v>329</v>
      </c>
      <c r="K22" s="126">
        <f>J22/$J$21</f>
        <v>6.0734724016983571E-2</v>
      </c>
      <c r="L22" s="123"/>
      <c r="N22">
        <v>1</v>
      </c>
      <c r="O22" s="68" t="s">
        <v>231</v>
      </c>
      <c r="P22" s="88">
        <v>308</v>
      </c>
      <c r="Q22" s="47">
        <v>10</v>
      </c>
      <c r="R22" s="47">
        <v>11</v>
      </c>
      <c r="S22" s="86">
        <f t="shared" si="4"/>
        <v>329</v>
      </c>
      <c r="T22" s="67"/>
      <c r="U22" s="67"/>
      <c r="V22" s="67"/>
    </row>
    <row r="23" spans="1:22" ht="15.75" thickBot="1" x14ac:dyDescent="0.3">
      <c r="A23">
        <v>2</v>
      </c>
      <c r="C23" s="44" t="s">
        <v>233</v>
      </c>
      <c r="D23" s="88">
        <v>399</v>
      </c>
      <c r="E23" s="79">
        <f t="shared" ref="E23:E25" si="8">D23/$D$21</f>
        <v>0.19136690647482013</v>
      </c>
      <c r="F23" s="132">
        <f>SUM(E22:E23)</f>
        <v>0.24892086330935251</v>
      </c>
      <c r="G23" s="88">
        <v>729</v>
      </c>
      <c r="H23" s="126">
        <f t="shared" ref="H23:H25" si="9">G23/$G$21</f>
        <v>0.21878751500600241</v>
      </c>
      <c r="I23" s="123">
        <f>SUM(H22:H23)</f>
        <v>0.28151260504201681</v>
      </c>
      <c r="J23" s="88">
        <f>D23+G23</f>
        <v>1128</v>
      </c>
      <c r="K23" s="126">
        <f t="shared" ref="K23:K25" si="10">J23/$J$21</f>
        <v>0.20823333948680081</v>
      </c>
      <c r="L23" s="123">
        <f>SUM(K22:K23)</f>
        <v>0.26896806350378438</v>
      </c>
      <c r="N23">
        <v>2</v>
      </c>
      <c r="O23" s="68" t="s">
        <v>233</v>
      </c>
      <c r="P23" s="88">
        <v>1059</v>
      </c>
      <c r="Q23" s="47">
        <v>23</v>
      </c>
      <c r="R23" s="47">
        <v>46</v>
      </c>
      <c r="S23" s="86">
        <f t="shared" si="4"/>
        <v>1128</v>
      </c>
      <c r="T23" s="67"/>
      <c r="U23" s="67"/>
      <c r="V23" s="67"/>
    </row>
    <row r="24" spans="1:22" ht="15.75" thickTop="1" x14ac:dyDescent="0.25">
      <c r="A24">
        <v>3</v>
      </c>
      <c r="C24" s="44" t="s">
        <v>234</v>
      </c>
      <c r="D24" s="88">
        <v>1516</v>
      </c>
      <c r="E24" s="76">
        <f t="shared" si="8"/>
        <v>0.72709832134292562</v>
      </c>
      <c r="F24" s="131"/>
      <c r="G24" s="88">
        <v>2309</v>
      </c>
      <c r="H24" s="126">
        <f t="shared" si="9"/>
        <v>0.69297719087635057</v>
      </c>
      <c r="I24" s="123"/>
      <c r="J24" s="88">
        <f>D24+G24</f>
        <v>3825</v>
      </c>
      <c r="K24" s="126">
        <f t="shared" si="10"/>
        <v>0.70611039320657187</v>
      </c>
      <c r="L24" s="123"/>
      <c r="N24">
        <v>3</v>
      </c>
      <c r="O24" s="68" t="s">
        <v>234</v>
      </c>
      <c r="P24" s="88">
        <v>3563</v>
      </c>
      <c r="Q24" s="47">
        <v>206</v>
      </c>
      <c r="R24" s="47">
        <v>56</v>
      </c>
      <c r="S24" s="86">
        <f t="shared" si="4"/>
        <v>3825</v>
      </c>
      <c r="T24" s="67"/>
      <c r="U24" s="67"/>
      <c r="V24" s="67"/>
    </row>
    <row r="25" spans="1:22" ht="15.75" thickBot="1" x14ac:dyDescent="0.3">
      <c r="A25">
        <v>4</v>
      </c>
      <c r="C25" s="44" t="s">
        <v>236</v>
      </c>
      <c r="D25" s="88">
        <v>50</v>
      </c>
      <c r="E25" s="79">
        <f t="shared" si="8"/>
        <v>2.3980815347721823E-2</v>
      </c>
      <c r="F25" s="133">
        <f>SUM(E24:E25)</f>
        <v>0.75107913669064741</v>
      </c>
      <c r="G25" s="88">
        <v>85</v>
      </c>
      <c r="H25" s="127">
        <f t="shared" si="9"/>
        <v>2.5510204081632654E-2</v>
      </c>
      <c r="I25" s="125">
        <f>SUM(H24:H25)</f>
        <v>0.71848739495798319</v>
      </c>
      <c r="J25" s="88">
        <f>D25+G25</f>
        <v>135</v>
      </c>
      <c r="K25" s="127">
        <f t="shared" si="10"/>
        <v>2.4921543289643713E-2</v>
      </c>
      <c r="L25" s="125">
        <f>SUM(K24:K25)</f>
        <v>0.73103193649621556</v>
      </c>
      <c r="N25">
        <v>4</v>
      </c>
      <c r="O25" s="68" t="s">
        <v>236</v>
      </c>
      <c r="P25" s="88">
        <v>133</v>
      </c>
      <c r="Q25" s="47">
        <v>1</v>
      </c>
      <c r="R25" s="47">
        <v>1</v>
      </c>
      <c r="S25" s="86">
        <f t="shared" si="4"/>
        <v>135</v>
      </c>
      <c r="T25" s="67"/>
      <c r="U25" s="67"/>
      <c r="V25" s="67"/>
    </row>
    <row r="26" spans="1:22" ht="15.75" thickTop="1" x14ac:dyDescent="0.25">
      <c r="C26" s="18" t="s">
        <v>148</v>
      </c>
      <c r="D26" s="83">
        <f>D16+D21</f>
        <v>2778</v>
      </c>
      <c r="E26" s="134"/>
      <c r="F26" s="135"/>
      <c r="G26" s="83">
        <f>G16+G21</f>
        <v>8144</v>
      </c>
      <c r="H26" s="97"/>
      <c r="I26" s="98"/>
      <c r="J26" s="83">
        <f>J16+J21</f>
        <v>10922</v>
      </c>
      <c r="K26" s="97"/>
      <c r="L26" s="98"/>
      <c r="O26" s="72" t="s">
        <v>148</v>
      </c>
      <c r="P26" s="83">
        <f>P16+P21</f>
        <v>10178</v>
      </c>
      <c r="Q26" s="84">
        <f>Q16+Q21</f>
        <v>372</v>
      </c>
      <c r="R26" s="84">
        <f>R16+R21</f>
        <v>372</v>
      </c>
      <c r="S26" s="85">
        <f t="shared" si="4"/>
        <v>10922</v>
      </c>
    </row>
  </sheetData>
  <mergeCells count="4">
    <mergeCell ref="D3:F3"/>
    <mergeCell ref="G3:I3"/>
    <mergeCell ref="D14:F14"/>
    <mergeCell ref="G14:I1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A1</vt:lpstr>
      <vt:lpstr>A1.1</vt:lpstr>
      <vt:lpstr>A2</vt:lpstr>
      <vt:lpstr>A2.1</vt:lpstr>
      <vt:lpstr>A3</vt:lpstr>
      <vt:lpstr>A3.1-4</vt:lpstr>
      <vt:lpstr>A4</vt:lpstr>
      <vt:lpstr>A5.1-3</vt:lpstr>
      <vt:lpstr>A6.1-2</vt:lpstr>
      <vt:lpstr>A7</vt:lpstr>
      <vt:lpstr>A8</vt:lpstr>
      <vt:lpstr>A9</vt:lpstr>
      <vt:lpstr>A10</vt:lpstr>
      <vt:lpstr>A11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Δημητρης Σωχος</dc:creator>
  <cp:lastModifiedBy>Δημητρης Σωχος</cp:lastModifiedBy>
  <dcterms:created xsi:type="dcterms:W3CDTF">2020-05-28T09:23:02Z</dcterms:created>
  <dcterms:modified xsi:type="dcterms:W3CDTF">2024-09-05T08:17:36Z</dcterms:modified>
</cp:coreProperties>
</file>